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https://slomaneu-my.sharepoint.com/personal/slovenko_henigman_sloman_eu/Documents/SKUPNI/08_NADVOZ RODIK - HRPELJE KOZINA IN DRSI/09_RAZPIS ZA GRADNJO/Razpisna dokumentacija za gradnjo/6. osnutek razpisne/"/>
    </mc:Choice>
  </mc:AlternateContent>
  <xr:revisionPtr revIDLastSave="1" documentId="8_{ED40AEBC-0A86-4E9A-A5E2-EF9D3FC82A72}" xr6:coauthVersionLast="45" xr6:coauthVersionMax="45" xr10:uidLastSave="{B96F1F2D-906B-47A4-8EEB-4F854F7138F6}"/>
  <bookViews>
    <workbookView xWindow="28680" yWindow="-120" windowWidth="29040" windowHeight="15990" tabRatio="797" xr2:uid="{00000000-000D-0000-FFFF-FFFF00000000}"/>
  </bookViews>
  <sheets>
    <sheet name="REKAPITULACIJA delitev" sheetId="17" r:id="rId1"/>
    <sheet name="Javna pot" sheetId="2" r:id="rId2"/>
    <sheet name="Cesta k postajališču" sheetId="13" r:id="rId3"/>
    <sheet name="nadvoz" sheetId="7" r:id="rId4"/>
    <sheet name="sanacija poslopja" sheetId="3" r:id="rId5"/>
    <sheet name="Rušitev nadvoza" sheetId="4" r:id="rId6"/>
    <sheet name="Vodovod -_VOD1" sheetId="5" r:id="rId7"/>
    <sheet name="Vodovod -_VOD2" sheetId="6" r:id="rId8"/>
    <sheet name="Cestna razsvetljava" sheetId="8" r:id="rId9"/>
    <sheet name="Vozna_mreza" sheetId="9" r:id="rId10"/>
    <sheet name="SVTK vodi" sheetId="20" r:id="rId11"/>
    <sheet name="Električni vodi" sheetId="11" r:id="rId12"/>
    <sheet name="Telekomunikacijski vodi" sheetId="12" r:id="rId13"/>
    <sheet name="Fekalna kanalizacija v naselju" sheetId="15" r:id="rId14"/>
    <sheet name="Geomehanski nadzor" sheetId="16" r:id="rId15"/>
  </sheets>
  <definedNames>
    <definedName name="_xlnm.Print_Titles" localSheetId="8">'Cestna razsvetljava'!$2:$2</definedName>
    <definedName name="_xlnm.Print_Titles" localSheetId="11">'Električni vodi'!$2:$2</definedName>
    <definedName name="_xlnm.Print_Titles" localSheetId="5">'Rušitev nadvoza'!$2:$2</definedName>
    <definedName name="_xlnm.Print_Titles" localSheetId="4">'sanacija poslopja'!$2:$2</definedName>
    <definedName name="_xlnm.Print_Titles" localSheetId="12">'Telekomunikacijski vodi'!$2:$2</definedName>
    <definedName name="_xlnm.Print_Titles" localSheetId="6">'Vodovod -_VOD1'!$2:$2</definedName>
    <definedName name="_xlnm.Print_Titles" localSheetId="7">'Vodovod -_VOD2'!$2:$2</definedName>
    <definedName name="_xlnm.Print_Titles" localSheetId="9">Vozna_mreza!$2:$2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3" i="5" l="1"/>
  <c r="J73" i="5" l="1"/>
  <c r="H59" i="6"/>
  <c r="J24" i="12" l="1"/>
  <c r="J29" i="3"/>
  <c r="J30" i="3"/>
  <c r="J35" i="20" l="1"/>
  <c r="J60" i="20" l="1"/>
  <c r="J58" i="20"/>
  <c r="J59" i="20"/>
  <c r="J57" i="20"/>
  <c r="J36" i="20"/>
  <c r="J37" i="20"/>
  <c r="J38" i="20"/>
  <c r="J39" i="20"/>
  <c r="J40" i="20"/>
  <c r="J41" i="20"/>
  <c r="J42" i="20"/>
  <c r="J43" i="20"/>
  <c r="J44" i="20"/>
  <c r="J45" i="20"/>
  <c r="J46" i="20"/>
  <c r="J47" i="20"/>
  <c r="J48" i="20"/>
  <c r="J49" i="20"/>
  <c r="J50" i="20"/>
  <c r="J51" i="20"/>
  <c r="J52" i="20"/>
  <c r="J53" i="20"/>
  <c r="J54" i="20"/>
  <c r="J55" i="20"/>
  <c r="J34" i="20"/>
  <c r="J16" i="20"/>
  <c r="J17" i="20"/>
  <c r="J18" i="20"/>
  <c r="J19" i="20"/>
  <c r="J20" i="20"/>
  <c r="J21" i="20"/>
  <c r="J22" i="20"/>
  <c r="J23" i="20"/>
  <c r="J24" i="20"/>
  <c r="J25" i="20"/>
  <c r="J26" i="20"/>
  <c r="J27" i="20"/>
  <c r="J28" i="20"/>
  <c r="J29" i="20"/>
  <c r="J30" i="20"/>
  <c r="J31" i="20"/>
  <c r="J32" i="20"/>
  <c r="J15" i="20"/>
  <c r="J6" i="20"/>
  <c r="J7" i="20"/>
  <c r="J8" i="20"/>
  <c r="J9" i="20"/>
  <c r="J67" i="20" s="1"/>
  <c r="J10" i="20"/>
  <c r="J11" i="20"/>
  <c r="J12" i="20"/>
  <c r="J5" i="20"/>
  <c r="G50" i="15" l="1"/>
  <c r="G48" i="15"/>
  <c r="G46" i="15"/>
  <c r="G44" i="15"/>
  <c r="G42" i="15"/>
  <c r="G40" i="15"/>
  <c r="G38" i="15"/>
  <c r="G36" i="15"/>
  <c r="E34" i="15"/>
  <c r="G31" i="15"/>
  <c r="G29" i="15"/>
  <c r="G27" i="15"/>
  <c r="G25" i="15"/>
  <c r="G23" i="15"/>
  <c r="G21" i="15"/>
  <c r="G13" i="15"/>
  <c r="J68" i="20" l="1"/>
  <c r="J69" i="20" s="1"/>
  <c r="C15" i="17"/>
  <c r="J27" i="12"/>
  <c r="J25" i="12"/>
  <c r="J23" i="12"/>
  <c r="J22" i="12"/>
  <c r="J21" i="12"/>
  <c r="J20" i="12"/>
  <c r="J18" i="12"/>
  <c r="J17" i="12"/>
  <c r="J16" i="12"/>
  <c r="J15" i="12"/>
  <c r="J14" i="12"/>
  <c r="J13" i="12"/>
  <c r="J12" i="12"/>
  <c r="J11" i="12"/>
  <c r="J10" i="12"/>
  <c r="J9" i="12"/>
  <c r="J8" i="12"/>
  <c r="J7" i="12"/>
  <c r="J5" i="12"/>
  <c r="J67" i="5" l="1"/>
  <c r="J6" i="16"/>
  <c r="J5" i="16"/>
  <c r="J4" i="16"/>
  <c r="J7" i="16" l="1"/>
  <c r="J8" i="16" l="1"/>
  <c r="J9" i="16" s="1"/>
  <c r="C19" i="17"/>
  <c r="J30" i="12"/>
  <c r="C17" i="17" l="1"/>
  <c r="G17" i="17" s="1"/>
  <c r="J31" i="12"/>
  <c r="J32" i="12" s="1"/>
  <c r="E19" i="17"/>
  <c r="G19" i="17"/>
  <c r="J85" i="13"/>
  <c r="J84" i="13"/>
  <c r="J83" i="13"/>
  <c r="J28" i="13"/>
  <c r="J88" i="2"/>
  <c r="G34" i="15"/>
  <c r="B21" i="15"/>
  <c r="B23" i="15" s="1"/>
  <c r="B25" i="15" s="1"/>
  <c r="B27" i="15" s="1"/>
  <c r="G15" i="15"/>
  <c r="G53" i="15" s="1"/>
  <c r="B13" i="15"/>
  <c r="E17" i="17" l="1"/>
  <c r="B29" i="15"/>
  <c r="B31" i="15" s="1"/>
  <c r="B33" i="15" s="1"/>
  <c r="B36" i="15" s="1"/>
  <c r="B38" i="15" s="1"/>
  <c r="B40" i="15" s="1"/>
  <c r="B42" i="15" s="1"/>
  <c r="B44" i="15" s="1"/>
  <c r="B46" i="15" s="1"/>
  <c r="B48" i="15" s="1"/>
  <c r="B50" i="15" s="1"/>
  <c r="H57" i="6"/>
  <c r="J57" i="6" s="1"/>
  <c r="J56" i="6"/>
  <c r="H54" i="6"/>
  <c r="H55" i="6" s="1"/>
  <c r="J55" i="6" s="1"/>
  <c r="J53" i="6"/>
  <c r="J51" i="6"/>
  <c r="J49" i="6"/>
  <c r="J48" i="6"/>
  <c r="J46" i="6"/>
  <c r="J45" i="6"/>
  <c r="J43" i="6"/>
  <c r="J42" i="6"/>
  <c r="J40" i="6"/>
  <c r="J39" i="6"/>
  <c r="J38" i="6"/>
  <c r="J37" i="6"/>
  <c r="J36" i="6"/>
  <c r="J34" i="6"/>
  <c r="J33" i="6"/>
  <c r="J32" i="6"/>
  <c r="J29" i="6"/>
  <c r="J28" i="6"/>
  <c r="J27" i="6"/>
  <c r="H26" i="6"/>
  <c r="J26" i="6" s="1"/>
  <c r="H25" i="6"/>
  <c r="J25" i="6" s="1"/>
  <c r="J24" i="6"/>
  <c r="H23" i="6"/>
  <c r="J23" i="6" s="1"/>
  <c r="J22" i="6"/>
  <c r="J21" i="6"/>
  <c r="J20" i="6"/>
  <c r="J19" i="6"/>
  <c r="J18" i="6"/>
  <c r="J17" i="6"/>
  <c r="J16" i="6"/>
  <c r="J15" i="6"/>
  <c r="J14" i="6"/>
  <c r="J13" i="6"/>
  <c r="J11" i="6"/>
  <c r="J8" i="6"/>
  <c r="J7" i="6"/>
  <c r="J6" i="6"/>
  <c r="J71" i="5"/>
  <c r="J70" i="5"/>
  <c r="H68" i="5"/>
  <c r="H69" i="5" s="1"/>
  <c r="J69" i="5" s="1"/>
  <c r="J65" i="5"/>
  <c r="J63" i="5"/>
  <c r="J62" i="5"/>
  <c r="J60" i="5"/>
  <c r="J58" i="5"/>
  <c r="J57" i="5"/>
  <c r="J56" i="5"/>
  <c r="J55" i="5"/>
  <c r="J53" i="5"/>
  <c r="J52" i="5"/>
  <c r="J51" i="5"/>
  <c r="J50" i="5"/>
  <c r="J48" i="5"/>
  <c r="J47" i="5"/>
  <c r="J46" i="5"/>
  <c r="J44" i="5"/>
  <c r="J43" i="5"/>
  <c r="J42" i="5"/>
  <c r="J41" i="5"/>
  <c r="J40" i="5"/>
  <c r="J38" i="5"/>
  <c r="J36" i="5"/>
  <c r="J35" i="5"/>
  <c r="J32" i="5"/>
  <c r="J31" i="5"/>
  <c r="J30" i="5"/>
  <c r="J29" i="5"/>
  <c r="J28" i="5"/>
  <c r="J27" i="5"/>
  <c r="J26" i="5"/>
  <c r="H25" i="5"/>
  <c r="J25" i="5" s="1"/>
  <c r="H24" i="5"/>
  <c r="J24" i="5" s="1"/>
  <c r="J23" i="5"/>
  <c r="H22" i="5"/>
  <c r="J22" i="5" s="1"/>
  <c r="J21" i="5"/>
  <c r="J20" i="5"/>
  <c r="J19" i="5"/>
  <c r="J18" i="5"/>
  <c r="J17" i="5"/>
  <c r="J16" i="5"/>
  <c r="J15" i="5"/>
  <c r="J14" i="5"/>
  <c r="J13" i="5"/>
  <c r="J12" i="5"/>
  <c r="J10" i="5"/>
  <c r="J8" i="5"/>
  <c r="J7" i="5"/>
  <c r="J6" i="5"/>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0" i="11"/>
  <c r="J9" i="11"/>
  <c r="J8" i="11"/>
  <c r="J7" i="11"/>
  <c r="J6" i="11"/>
  <c r="J5" i="11"/>
  <c r="J4" i="11"/>
  <c r="J3" i="11"/>
  <c r="J52" i="8"/>
  <c r="J51" i="8"/>
  <c r="J50" i="8"/>
  <c r="J49" i="8"/>
  <c r="J48" i="8"/>
  <c r="J47" i="8"/>
  <c r="J46" i="8"/>
  <c r="J45" i="8"/>
  <c r="J44" i="8"/>
  <c r="J43" i="8"/>
  <c r="J42" i="8"/>
  <c r="J41" i="8"/>
  <c r="J39" i="8"/>
  <c r="J38" i="8"/>
  <c r="J37" i="8"/>
  <c r="J36" i="8"/>
  <c r="J35" i="8"/>
  <c r="J34" i="8"/>
  <c r="J33" i="8"/>
  <c r="J32" i="8"/>
  <c r="J31" i="8"/>
  <c r="J30" i="8"/>
  <c r="J29" i="8"/>
  <c r="J28" i="8"/>
  <c r="J27" i="8"/>
  <c r="J26" i="8"/>
  <c r="J25" i="8"/>
  <c r="J23" i="8"/>
  <c r="J22" i="8"/>
  <c r="J21" i="8"/>
  <c r="J20" i="8"/>
  <c r="J19" i="8"/>
  <c r="J18" i="8"/>
  <c r="J17" i="8"/>
  <c r="J16" i="8"/>
  <c r="J15" i="8"/>
  <c r="J14" i="8"/>
  <c r="J13" i="8"/>
  <c r="J12" i="8"/>
  <c r="J11" i="8"/>
  <c r="J10" i="8"/>
  <c r="J9" i="8"/>
  <c r="J8" i="8"/>
  <c r="J7" i="8"/>
  <c r="J6" i="8"/>
  <c r="J5" i="8"/>
  <c r="J4" i="8"/>
  <c r="J3" i="8"/>
  <c r="G57" i="15" l="1"/>
  <c r="C18" i="17"/>
  <c r="J24" i="8"/>
  <c r="J40" i="8"/>
  <c r="J38" i="11"/>
  <c r="C16" i="17" s="1"/>
  <c r="J59" i="6"/>
  <c r="J54" i="6"/>
  <c r="J68" i="5"/>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J5" i="7"/>
  <c r="J4" i="7"/>
  <c r="J3" i="7"/>
  <c r="J55" i="8" l="1"/>
  <c r="C13" i="17" s="1"/>
  <c r="G13" i="17" s="1"/>
  <c r="E16" i="17"/>
  <c r="G16" i="17"/>
  <c r="E15" i="17"/>
  <c r="G15" i="17"/>
  <c r="J106" i="7"/>
  <c r="C7" i="17" s="1"/>
  <c r="J39" i="11"/>
  <c r="J40" i="11" s="1"/>
  <c r="J61" i="6"/>
  <c r="J75" i="5"/>
  <c r="J91" i="13"/>
  <c r="J92" i="13"/>
  <c r="J93" i="13"/>
  <c r="J94" i="13"/>
  <c r="J95" i="13"/>
  <c r="J96" i="13"/>
  <c r="J97" i="13"/>
  <c r="J73" i="13"/>
  <c r="J74" i="13"/>
  <c r="J75" i="13"/>
  <c r="J76" i="13"/>
  <c r="J77" i="13"/>
  <c r="J78" i="13"/>
  <c r="J79" i="13"/>
  <c r="J80" i="13"/>
  <c r="J81" i="13"/>
  <c r="J82" i="13"/>
  <c r="J86" i="13"/>
  <c r="J87" i="13"/>
  <c r="J88" i="13"/>
  <c r="J89" i="13"/>
  <c r="J90" i="13"/>
  <c r="J58" i="13"/>
  <c r="J59" i="13"/>
  <c r="J60" i="13"/>
  <c r="J61" i="13"/>
  <c r="J62" i="13"/>
  <c r="J63" i="13"/>
  <c r="J64" i="13"/>
  <c r="J65" i="13"/>
  <c r="J66" i="13"/>
  <c r="J67" i="13"/>
  <c r="J68" i="13"/>
  <c r="J69" i="13"/>
  <c r="J70" i="13"/>
  <c r="J71" i="13"/>
  <c r="J72" i="13"/>
  <c r="J40" i="13"/>
  <c r="J41" i="13"/>
  <c r="J42" i="13"/>
  <c r="J43" i="13"/>
  <c r="J44" i="13"/>
  <c r="J45" i="13"/>
  <c r="J46" i="13"/>
  <c r="J47" i="13"/>
  <c r="J48" i="13"/>
  <c r="J49" i="13"/>
  <c r="J50" i="13"/>
  <c r="J51" i="13"/>
  <c r="J52" i="13"/>
  <c r="J53" i="13"/>
  <c r="J54" i="13"/>
  <c r="J55" i="13"/>
  <c r="J56" i="13"/>
  <c r="J57" i="13"/>
  <c r="J24" i="13"/>
  <c r="J25" i="13"/>
  <c r="J26" i="13"/>
  <c r="J27" i="13"/>
  <c r="J29" i="13"/>
  <c r="J30" i="13"/>
  <c r="J31" i="13"/>
  <c r="J32" i="13"/>
  <c r="J33" i="13"/>
  <c r="J34" i="13"/>
  <c r="J35" i="13"/>
  <c r="J36" i="13"/>
  <c r="J37" i="13"/>
  <c r="J38" i="13"/>
  <c r="J39" i="13"/>
  <c r="J4" i="13"/>
  <c r="J5" i="13"/>
  <c r="J6" i="13"/>
  <c r="J7" i="13"/>
  <c r="J8" i="13"/>
  <c r="J9" i="13"/>
  <c r="J10" i="13"/>
  <c r="J11" i="13"/>
  <c r="J12" i="13"/>
  <c r="J13" i="13"/>
  <c r="J14" i="13"/>
  <c r="J15" i="13"/>
  <c r="J16" i="13"/>
  <c r="J17" i="13"/>
  <c r="J18" i="13"/>
  <c r="J19" i="13"/>
  <c r="J20" i="13"/>
  <c r="J21" i="13"/>
  <c r="J22" i="13"/>
  <c r="J23" i="13"/>
  <c r="J3" i="13"/>
  <c r="I4" i="13"/>
  <c r="I3" i="13"/>
  <c r="J81" i="2"/>
  <c r="J82" i="2"/>
  <c r="J83" i="2"/>
  <c r="J84" i="2"/>
  <c r="J85" i="2"/>
  <c r="J86" i="2"/>
  <c r="J87"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67" i="2"/>
  <c r="J68" i="2"/>
  <c r="J69" i="2"/>
  <c r="J70" i="2"/>
  <c r="J71" i="2"/>
  <c r="J72" i="2"/>
  <c r="J73" i="2"/>
  <c r="J74" i="2"/>
  <c r="J75" i="2"/>
  <c r="J76" i="2"/>
  <c r="J77" i="2"/>
  <c r="J78" i="2"/>
  <c r="J79" i="2"/>
  <c r="J80" i="2"/>
  <c r="J44" i="2"/>
  <c r="J45" i="2"/>
  <c r="J46" i="2"/>
  <c r="J47" i="2"/>
  <c r="J48" i="2"/>
  <c r="J49" i="2"/>
  <c r="J50" i="2"/>
  <c r="J51" i="2"/>
  <c r="J52" i="2"/>
  <c r="J53" i="2"/>
  <c r="J54" i="2"/>
  <c r="J55" i="2"/>
  <c r="J56" i="2"/>
  <c r="J57" i="2"/>
  <c r="J58" i="2"/>
  <c r="J59" i="2"/>
  <c r="J60" i="2"/>
  <c r="J61" i="2"/>
  <c r="J62" i="2"/>
  <c r="J63" i="2"/>
  <c r="J64" i="2"/>
  <c r="J65" i="2"/>
  <c r="J66" i="2"/>
  <c r="J32" i="2"/>
  <c r="J33" i="2"/>
  <c r="J34" i="2"/>
  <c r="J35" i="2"/>
  <c r="J36" i="2"/>
  <c r="J37" i="2"/>
  <c r="J38" i="2"/>
  <c r="J39" i="2"/>
  <c r="J40" i="2"/>
  <c r="J41" i="2"/>
  <c r="J42" i="2"/>
  <c r="J4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 i="2"/>
  <c r="E13" i="17" l="1"/>
  <c r="J56" i="8"/>
  <c r="J57" i="8" s="1"/>
  <c r="J107" i="7"/>
  <c r="J108" i="7" s="1"/>
  <c r="C12" i="17"/>
  <c r="C11" i="17"/>
  <c r="C10" i="17"/>
  <c r="E7" i="17"/>
  <c r="G7" i="17"/>
  <c r="J77" i="5"/>
  <c r="J99" i="13"/>
  <c r="IT50" i="15"/>
  <c r="J63" i="6"/>
  <c r="J129" i="2"/>
  <c r="C5" i="17" s="1"/>
  <c r="E5" i="17" s="1"/>
  <c r="E12" i="17" l="1"/>
  <c r="G12" i="17"/>
  <c r="G10" i="17"/>
  <c r="E10" i="17"/>
  <c r="G11" i="17"/>
  <c r="E11" i="17"/>
  <c r="J100" i="13"/>
  <c r="J101" i="13" s="1"/>
  <c r="C6" i="17"/>
  <c r="G5" i="17"/>
  <c r="J130" i="2"/>
  <c r="J131" i="2" s="1"/>
  <c r="J43" i="9"/>
  <c r="J42" i="9"/>
  <c r="J41" i="9"/>
  <c r="J40" i="9"/>
  <c r="J39" i="9"/>
  <c r="J38" i="9"/>
  <c r="J37" i="9"/>
  <c r="J36" i="9"/>
  <c r="J35" i="9"/>
  <c r="J34" i="9"/>
  <c r="J32" i="9"/>
  <c r="J31" i="9"/>
  <c r="J30" i="9"/>
  <c r="J29" i="9"/>
  <c r="J28" i="9"/>
  <c r="J27" i="9"/>
  <c r="J26" i="9"/>
  <c r="J25" i="9"/>
  <c r="J24" i="9"/>
  <c r="J23" i="9"/>
  <c r="J22" i="9"/>
  <c r="J21" i="9"/>
  <c r="J20" i="9"/>
  <c r="J19" i="9"/>
  <c r="J18" i="9"/>
  <c r="J17" i="9"/>
  <c r="J16" i="9"/>
  <c r="J15" i="9"/>
  <c r="J14" i="9"/>
  <c r="J13" i="9"/>
  <c r="J12" i="9"/>
  <c r="J11" i="9"/>
  <c r="J10" i="9"/>
  <c r="J8" i="9"/>
  <c r="J7" i="9"/>
  <c r="J6" i="9"/>
  <c r="J5" i="9"/>
  <c r="J4" i="9"/>
  <c r="J3" i="9"/>
  <c r="J24" i="3"/>
  <c r="J25" i="3"/>
  <c r="J26" i="3"/>
  <c r="J27" i="3"/>
  <c r="J28" i="3"/>
  <c r="J31" i="3"/>
  <c r="J19" i="3"/>
  <c r="J17" i="3"/>
  <c r="J16" i="4"/>
  <c r="J17" i="4"/>
  <c r="J13" i="4"/>
  <c r="J14" i="4"/>
  <c r="J15" i="4"/>
  <c r="J9" i="4"/>
  <c r="J10" i="4"/>
  <c r="J11" i="4"/>
  <c r="J12" i="4"/>
  <c r="J4" i="4"/>
  <c r="J5" i="4"/>
  <c r="J6" i="4"/>
  <c r="J7" i="4"/>
  <c r="J8" i="4"/>
  <c r="J3" i="4"/>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23" i="3"/>
  <c r="J22" i="3"/>
  <c r="J20" i="3"/>
  <c r="J18" i="3"/>
  <c r="J13" i="3"/>
  <c r="J12" i="3"/>
  <c r="J11" i="3"/>
  <c r="J10" i="3"/>
  <c r="J9" i="3"/>
  <c r="J8" i="3"/>
  <c r="J7" i="3"/>
  <c r="J6" i="3"/>
  <c r="J5" i="3"/>
  <c r="J4" i="3"/>
  <c r="J3" i="3"/>
  <c r="G18" i="17" l="1"/>
  <c r="E18" i="17"/>
  <c r="G6" i="17"/>
  <c r="G4" i="17" s="1"/>
  <c r="E6" i="17"/>
  <c r="E4" i="17" s="1"/>
  <c r="C4" i="17"/>
  <c r="J19" i="4"/>
  <c r="C9" i="17" s="1"/>
  <c r="J32" i="3"/>
  <c r="C8" i="17" s="1"/>
  <c r="J47" i="9"/>
  <c r="C14" i="17" s="1"/>
  <c r="C20" i="17" l="1"/>
  <c r="C21" i="17" s="1"/>
  <c r="G9" i="17"/>
  <c r="E9" i="17"/>
  <c r="E8" i="17"/>
  <c r="G8" i="17"/>
  <c r="G14" i="17"/>
  <c r="E14" i="17"/>
  <c r="J33" i="3"/>
  <c r="J34" i="3" s="1"/>
  <c r="J20" i="4"/>
  <c r="J21" i="4" s="1"/>
  <c r="J48" i="9"/>
  <c r="J49" i="9" s="1"/>
  <c r="E20" i="17" l="1"/>
  <c r="D20" i="17" s="1"/>
  <c r="G20" i="17"/>
  <c r="F20" i="17" s="1"/>
  <c r="C22" i="17"/>
  <c r="C23" i="17" s="1"/>
  <c r="G21" i="17" l="1"/>
  <c r="F21" i="17" s="1"/>
  <c r="E21" i="17"/>
  <c r="E22" i="17" s="1"/>
  <c r="E23" i="17" s="1"/>
  <c r="C24" i="17"/>
  <c r="G22" i="17" l="1"/>
  <c r="G23" i="17" s="1"/>
  <c r="D21" i="17"/>
  <c r="D22" i="17"/>
  <c r="D23" i="17"/>
  <c r="F22" i="17" l="1"/>
  <c r="F23" i="17"/>
  <c r="E24" i="17"/>
  <c r="D24" i="17" s="1"/>
  <c r="G24" i="17" l="1"/>
  <c r="F24" i="17" s="1"/>
</calcChain>
</file>

<file path=xl/sharedStrings.xml><?xml version="1.0" encoding="utf-8"?>
<sst xmlns="http://schemas.openxmlformats.org/spreadsheetml/2006/main" count="2476" uniqueCount="1128">
  <si>
    <t>Cena</t>
  </si>
  <si>
    <t>Cesta k postajališču</t>
  </si>
  <si>
    <t>Skupaj</t>
  </si>
  <si>
    <t xml:space="preserve">Nivo </t>
  </si>
  <si>
    <t>Postavka</t>
  </si>
  <si>
    <t>Normativ</t>
  </si>
  <si>
    <t xml:space="preserve">Enota </t>
  </si>
  <si>
    <t>Količina</t>
  </si>
  <si>
    <t>Cena za enoto</t>
  </si>
  <si>
    <t>Opis postavke</t>
  </si>
  <si>
    <t>Opomba postavke</t>
  </si>
  <si>
    <t>0001</t>
  </si>
  <si>
    <t>S 1 1 122</t>
  </si>
  <si>
    <t>KM</t>
  </si>
  <si>
    <t>Obnova in zavarovanje zakolicbe osi trase ostale javne ceste v gricevnatem terenu</t>
  </si>
  <si>
    <t>0002</t>
  </si>
  <si>
    <t>S 1 1 222</t>
  </si>
  <si>
    <t>KOS</t>
  </si>
  <si>
    <t>Postavitev in zavarovanje precnega profila ostale javne ceste v gricevnatem terenu</t>
  </si>
  <si>
    <t>0003</t>
  </si>
  <si>
    <t>S 1 1 313</t>
  </si>
  <si>
    <t>Postavitev in zavarovanje profilov za zakolicbo objekta s površino nad  100 m2</t>
  </si>
  <si>
    <t>0004</t>
  </si>
  <si>
    <t>S 1 1 321</t>
  </si>
  <si>
    <t>Dolocitev in preverjanje položajev, višin in smeri pri gradnji objekta s površino do 200 m2</t>
  </si>
  <si>
    <t>S 1 2 111</t>
  </si>
  <si>
    <t>M2</t>
  </si>
  <si>
    <t>Odstranitev grmovja na redko porasli površini (do 50 % pokritega tlorisa) - rocno</t>
  </si>
  <si>
    <t>S 1 2 453</t>
  </si>
  <si>
    <t>M3</t>
  </si>
  <si>
    <t>Porušitev in odstranitev premostitvenega objekta z razpetino nad 5 m v zidani kamniti izvedbi</t>
  </si>
  <si>
    <t>Porušitev obstoječega nadvoza, zajeto v načrtu rušitev.</t>
  </si>
  <si>
    <t>S 1 3 311</t>
  </si>
  <si>
    <t>Organizacija gradbišca - postavitev zacasnih objektov</t>
  </si>
  <si>
    <t>S 1 3 312</t>
  </si>
  <si>
    <t>Organizacija gradbišca - odstranitev zacasnih objektov</t>
  </si>
  <si>
    <t>KPL</t>
  </si>
  <si>
    <t>0005</t>
  </si>
  <si>
    <t>S 2 1 214</t>
  </si>
  <si>
    <t>Široki izkop slabo nosilne zemljine - 2. kategorije - strojno z nakladanjem</t>
  </si>
  <si>
    <t>Izkop zgornjih slojev (preperina,..)</t>
  </si>
  <si>
    <t>S 2 1 253</t>
  </si>
  <si>
    <t>Široki izkop trde kamnine - 5. kategorije z nakladanjem</t>
  </si>
  <si>
    <t>Z pikiranjem</t>
  </si>
  <si>
    <t>S 2 2 113</t>
  </si>
  <si>
    <t>Ureditev planuma temeljnih tal zrnate kamnine - 3. kategorije</t>
  </si>
  <si>
    <t>Planum pod prehodnimi ploščami</t>
  </si>
  <si>
    <t>S 2 2 115</t>
  </si>
  <si>
    <t>Ureditev planuma temeljnih tal trde kamnine - 5. kategorije</t>
  </si>
  <si>
    <t>S 2 4 117</t>
  </si>
  <si>
    <t xml:space="preserve">Izdelava nasipa iz zrnate kamnine - 3. kategorije z dobavo iz kamnoloma </t>
  </si>
  <si>
    <t>S 2 5 111</t>
  </si>
  <si>
    <t>Humuziranje brežine brez valjanja, v debelini do 15 cm - rocno</t>
  </si>
  <si>
    <t>S 2 5 281</t>
  </si>
  <si>
    <t>Zašcita brežine s kamnito zložbo, izvedeno s cementnim betonom</t>
  </si>
  <si>
    <t>Kamen iz izkopa, bloki debeline 15-20 cm, položeni v cementni beton C16/20 X0 debeline 10-15 cm._x000D_
Količina betona cca. 7.5 m3_x000D_
Količina kamenja cca. 13,5 m3_x000D_
Tlakovanje brežine pod objektom.</t>
  </si>
  <si>
    <t>S 2 9 121</t>
  </si>
  <si>
    <t>T</t>
  </si>
  <si>
    <t>Prevoz materiala na razdaljo nad 10 do 15 km</t>
  </si>
  <si>
    <t>S 2 9 132</t>
  </si>
  <si>
    <t>Razprostiranje odvecne slabo nosilne zemljine - 2. kategorije</t>
  </si>
  <si>
    <t>S 2 9 136</t>
  </si>
  <si>
    <t>Razprostiranje odvecne trde kamnine - 5. kategorije</t>
  </si>
  <si>
    <t>S 3 2 247</t>
  </si>
  <si>
    <t>Izdelava obrabne in zaporne plasti bituminizirane zmesi AC 8 surf B 70/100 A4 v debelini 3 cm</t>
  </si>
  <si>
    <t>Zaščitna plast HI, razred zrn Z4</t>
  </si>
  <si>
    <t>S 3 2 283</t>
  </si>
  <si>
    <t>Izdelava obrabne in zaporne plasti bituminizirane zmesi AC 11 surf B 70/100 A4 v debelini 4 cm</t>
  </si>
  <si>
    <t>Polaganje na zaščitno plast</t>
  </si>
  <si>
    <t>S 3 5 282</t>
  </si>
  <si>
    <t>M1</t>
  </si>
  <si>
    <t>Dobava in vgraditev robnika na objektu iz naravnega kamna s prerezom 20/23 cm</t>
  </si>
  <si>
    <t>S 3 5 286</t>
  </si>
  <si>
    <t>Dobava in vgraditev robnika na prehodu z objekta na nasip iz naravnega kamna s prerezom 20/23 cm</t>
  </si>
  <si>
    <t>N 2 1 1</t>
  </si>
  <si>
    <t>Izdelava drenažnega kanala iz epoksidnega drenažnega betona frakcije 4-8 mm, vezanega z epoksidno malto, v zaščitni plasti asfalta, debeline 3 cm in širine 15 cm.Postavka zajema opaževanje in čiščenje površine pred vgradnjo.</t>
  </si>
  <si>
    <t>S 4 3 731</t>
  </si>
  <si>
    <t>Dobava in vgraditev proti koroziji odporne cevke za odvajanje pronicujoce vode</t>
  </si>
  <si>
    <t>S 5 1 132</t>
  </si>
  <si>
    <t>Izdelava nosilnega podpornega odra za prekladno konstrukcijo premostitvenega objekta, visokega 4,1 do 8 m</t>
  </si>
  <si>
    <t>Nosilni oder po TEE izvajalca. Širina odra 13,5 m, dolžina 14,00 m.</t>
  </si>
  <si>
    <t>S 5 1 161</t>
  </si>
  <si>
    <t>Izdelava ograje odra</t>
  </si>
  <si>
    <t>S 5 1 211</t>
  </si>
  <si>
    <t>Izdelava podprtega opaža za ravne temelje</t>
  </si>
  <si>
    <t>Opaž temeljev in prehodnih plošč. Razred opažene površine VB-1.</t>
  </si>
  <si>
    <t>S 5 1 331</t>
  </si>
  <si>
    <t>Izdelava dvostranskega vezanega opaža za raven zid, visok do 2 m</t>
  </si>
  <si>
    <t>Opaž opornikov in kril. Razred opažene površine VB-3</t>
  </si>
  <si>
    <t>S 5 1 611</t>
  </si>
  <si>
    <t>Izdelava podprtega opaža za ravno plošco s podporo, visoko do 2 m</t>
  </si>
  <si>
    <t>Opaž konzol krilnih zidov, vključno z čelnim zapiranjem konzol. Razred opažene površine VB-3.</t>
  </si>
  <si>
    <t>0006</t>
  </si>
  <si>
    <t>S 5 1 621</t>
  </si>
  <si>
    <t>Izdelava opaža za ravno plošco ( samo opaž brez podpor )</t>
  </si>
  <si>
    <t>Opaž na odru postavke 51 132. Razred opažene površine VB-3.</t>
  </si>
  <si>
    <t>0007</t>
  </si>
  <si>
    <t>S 5 1 631</t>
  </si>
  <si>
    <t>Izdelava podprtega opaža za bocne stranice ravnih plošc</t>
  </si>
  <si>
    <t>Razred opažene površine VB-3.</t>
  </si>
  <si>
    <t>0008</t>
  </si>
  <si>
    <t>S 5 1 772</t>
  </si>
  <si>
    <t>Izdelava opaža za ..............</t>
  </si>
  <si>
    <t>Opaž konzole prehodne plošče. Razred opažene površine VB-1</t>
  </si>
  <si>
    <t>0009</t>
  </si>
  <si>
    <t>S 5 1 712</t>
  </si>
  <si>
    <t>Izdelava obešenega opaža robnega venca na premostitvenem, opornem in podpornem objektu</t>
  </si>
  <si>
    <t>Opaž robnih vencev. Razred opažene površine VB-3</t>
  </si>
  <si>
    <t>0010</t>
  </si>
  <si>
    <t>S 5 1 771</t>
  </si>
  <si>
    <t>Opaž parapetnih zidov. Razred opažene površine VB-1.</t>
  </si>
  <si>
    <t>S 5 2 213</t>
  </si>
  <si>
    <t>KG</t>
  </si>
  <si>
    <t>Dobava in postavitev rebrastih žic iz visokovrednega naravno trdega jekla B St 420 S s premerom do 12 mm, za zahtevno ojacitev</t>
  </si>
  <si>
    <t>Armatura B500 B</t>
  </si>
  <si>
    <t>S 5 2 217</t>
  </si>
  <si>
    <t>Dobava in postavitev rebrastih palic iz visokovrednega naravno trdega jekla B St 420 S s premerom 14 mm in vecjim, za zahtevno ojacitev</t>
  </si>
  <si>
    <t>N 3 2 002</t>
  </si>
  <si>
    <t>Dobava in postavitev armature za katodno zaščito objekta, vključno z varenjem v prevodne koše in izvedbo izpustov, po načrtu.</t>
  </si>
  <si>
    <t>S 5 2 315</t>
  </si>
  <si>
    <t>Dobava in postavitev mreže iz vlecene jeklene žice B500A, s premerom &gt; od 4 in &lt; od 12 mm, masa nad 6 kg/m2</t>
  </si>
  <si>
    <t>N 3 2 003</t>
  </si>
  <si>
    <t>Dobava in vgraditev jeklenih moznikov iz S500A jekla, premera 10 mm, vroče cinkanih min 85 mikronov, za sidranje kamnite obloge parapetov in kamnite kape parapetov, iz postavke 56 811.</t>
  </si>
  <si>
    <t>S 5 3 151</t>
  </si>
  <si>
    <t>Dobava in vgraditev podložnega cementnega betona C12/15 v prerez do 0,15 m3/m2</t>
  </si>
  <si>
    <t>Podložni beton C12/15 X0 D16 S2 pod:_x000D_
-temelji_x000D_
-prehodnimi ploščami_x000D_
-konzolami preh.plošč</t>
  </si>
  <si>
    <t>S 5 3 311</t>
  </si>
  <si>
    <t>Dobava in vgraditev ojacenega cementnega betona C25/30 v tockovne temelje ali temeljne blazine</t>
  </si>
  <si>
    <t>Beton C25/30 XC2 PV-II D32 S4</t>
  </si>
  <si>
    <t>S 5 3 347</t>
  </si>
  <si>
    <t>Dobava in vgraditev ojacenega cementnega betona C30/37 v stene opornikov, krilnih zidov, kril in vmesnih podpor</t>
  </si>
  <si>
    <t>Beton C30/37 XF2 XD1 PV-II D32 S4</t>
  </si>
  <si>
    <t>S 5 3 391</t>
  </si>
  <si>
    <t>Dobava in vgraditev ojacenega cementnega betona C35/45 v prekladno konstrukcijo tipa polne plošce</t>
  </si>
  <si>
    <t>Beton C35/45 XF2 XD1 PV-II D32 S4_x000D_
Tudi v konzole za naleganje preh.plošč!</t>
  </si>
  <si>
    <t>S 5 3 314</t>
  </si>
  <si>
    <t>Dobava in vgraditev ojacenega cementnega betona C25/30 v prehodne plošce</t>
  </si>
  <si>
    <t>S 5 3 372</t>
  </si>
  <si>
    <t>Dobava in vgraditev ojacenega cementnega betona C30/37 v hodnike in robne vence na premostitvenih objektih in podpornih ali opornih konstrukcijah</t>
  </si>
  <si>
    <t>C30/37 XF4 XD3 PV-II D16 S4</t>
  </si>
  <si>
    <t>S 5 3 132</t>
  </si>
  <si>
    <t>Dobava in vgraditev cementnega betona C25/30 v prerez 0,16 do 0,30 m3/m2-m1</t>
  </si>
  <si>
    <t>Beton parapetnih zidov C25/30 XF2 XD1 PV-II D32</t>
  </si>
  <si>
    <t>S 5 4 131</t>
  </si>
  <si>
    <t>Oblaganje z obdelanim kamnom iz silikatnih kamnin, vezanim s cementno malto, v debelini do 10 cm</t>
  </si>
  <si>
    <t>N 3 4 101</t>
  </si>
  <si>
    <t>Dobava in postavitev kamnite kape iz rezanega dolomitskega apnenca, dimenzije 50/15/100 cm, zgornja površina v strešastem naklonu, vključno z odprtinami za moznike, polaganje na cem.mrazoobstojno lepilo.</t>
  </si>
  <si>
    <t>S 5 4 542</t>
  </si>
  <si>
    <t>Metlanje površine cementnega betona</t>
  </si>
  <si>
    <t>S 5 6 811</t>
  </si>
  <si>
    <t>Sidranje armature ali moznikov v ekspanzijsko malto, vkljucno z vrtanjem lukenj premera do 12 mm</t>
  </si>
  <si>
    <t>S 5 8 175</t>
  </si>
  <si>
    <t>Dobava in vgraditev zašcitne jeklene ograje na premostitvenem objektu, pritrjene na ograjo za pešce, visoke ... m, s paneli širokimi ... m (po nacrtu)</t>
  </si>
  <si>
    <t>Zaščitni mrežni paneli dimenzije 610/900 mm, po načrtu, vroče cinkani min.85 mikronov.</t>
  </si>
  <si>
    <t>S 5 8 711</t>
  </si>
  <si>
    <t>Dobava in vgraditev jeklene nosilne konstrukcije v varjeni izvedbi iz konstrukcijskega jekla S 235</t>
  </si>
  <si>
    <t>Stebrički za montažo zaščitnih panelov, kvadratni profil 80/80/5, vključno s siderno ploščo in pokrivni U profil 100/50/5. Vse vroče cinkano 75 mikronov. Pritrdilni material nerjaven A4!</t>
  </si>
  <si>
    <t>S 5 8 714</t>
  </si>
  <si>
    <t>Dobava in vgraditev jeklene nosilne konstrukcije v varjeni izvedbi iz konstrukcijskega jekla ...</t>
  </si>
  <si>
    <t>Obešala za kanalizacijski vod na objektu pod konzolo, teža komada cca. 15 kg, raster 1,50 m, skupaj 13 kom, AKZ vroče cinkano A4, sidra nerjavna.</t>
  </si>
  <si>
    <t>S 5 8 821</t>
  </si>
  <si>
    <t>Dobava in vgraditev merilnih cepov, vkljucno navezavo na veljavno nivelmansko mrežo</t>
  </si>
  <si>
    <t>S 5 8 911</t>
  </si>
  <si>
    <t>Dobava in vgraditev kovinske plošce z vpisanim nazivom izvajalca in letom izgradnje objekta</t>
  </si>
  <si>
    <t>S 5 9 414</t>
  </si>
  <si>
    <t>Priprava podlage - površine cementnega betona s peskanjem</t>
  </si>
  <si>
    <t>S 5 9 652</t>
  </si>
  <si>
    <t>Izdelava hidroizolacije z bitumenskimi trakovi, debelimi 4,5 ali 5 mm, sprijemna plast iz epoksidne malte 1:4 in posip s kremencevim peskom</t>
  </si>
  <si>
    <t>Hidroizolacija preklade iz:_x000D_
- dvojni epoksidni premaz_x000D_
- posip z kremenčevim peskom_x000D_
- lepljeni bir.trakovi na vroči lepilni zmesi, d=5 mm</t>
  </si>
  <si>
    <t>S 5 9 646</t>
  </si>
  <si>
    <t>Izdelava zakljucka vozišca po tehnologiji podaljšanja hidroizolacije na stiku prehodne plošce in prekladne konstrukcije, po nacrtu</t>
  </si>
  <si>
    <t>S 5 9 811</t>
  </si>
  <si>
    <t>Izdelava silikonskega premaza cementnobetonske površine objekta, izpostavljene vplivom slanice, po nacrtu</t>
  </si>
  <si>
    <t>Zgornja površina hodnikov</t>
  </si>
  <si>
    <t>S 5 9 831</t>
  </si>
  <si>
    <t>Zatesnitev mejnih površin - stikov, širokih do 20 mm in globokih do 4 cm, s predhodnim premazom bližnjih površin in zapolnitvijo z bitumensko zmesjo za tesnjenje stikov</t>
  </si>
  <si>
    <t>stik asfalt-robnik</t>
  </si>
  <si>
    <t>S 5 9 835</t>
  </si>
  <si>
    <t>Zatesnitev mejnih površin - stikov, širokih do 10 mm in globokih do 4 cm, s predhodnim premazom bližnjih površin cementnega betona in prilepljenim bitumenskim tesnilnim trakom za stike</t>
  </si>
  <si>
    <t>S 5 9 993</t>
  </si>
  <si>
    <t>Izdelava delovnega stika z nabrekajocim trakom ali profilom, brez izolacijskih trakov</t>
  </si>
  <si>
    <t>Delovni stik krilo-opornik in opornik-preklada</t>
  </si>
  <si>
    <t>S 5 9 641</t>
  </si>
  <si>
    <t>Dobava in polaganje bituminizirane plute za oblikovanje ležišca prehodnih plošc</t>
  </si>
  <si>
    <t>S 7 2 421</t>
  </si>
  <si>
    <t>Dobava in vgraditev cevi iz polivinilklorida, premera 110 mm (PC 110)</t>
  </si>
  <si>
    <t>Kabelska kanalizacija v hodnikih, 2x4 kom, zajeta količina med prehodnimi jaški.</t>
  </si>
  <si>
    <t>N 7 2 101</t>
  </si>
  <si>
    <t>KOM</t>
  </si>
  <si>
    <t>Izvedba medsebojne ozemljitve ograjnih zaščitnih panelov z jekleno pletenico Cu50 mm2.</t>
  </si>
  <si>
    <t>N 7 2 102</t>
  </si>
  <si>
    <t>Povezava jeklenih varnostnih panelov ograje in navezavo na najbližji drog VM z izolirano pocinkano vrvjo Fe 70 mm2, po načrtu.</t>
  </si>
  <si>
    <t>S 7 3 426</t>
  </si>
  <si>
    <t>Izdelava prehodnega revizijskega jaška iz cementnega betona, s kovinskim pokrovom, za cevi, vgrajene v hodnik, zunanje izmere prereza jaška 72/137 cm, globokega 75 cm</t>
  </si>
  <si>
    <t>Vključno s pokrovom 60/60 B125</t>
  </si>
  <si>
    <t>Skupaj brez DDV</t>
  </si>
  <si>
    <t>DDV 22%</t>
  </si>
  <si>
    <t>Skupaj z DDV</t>
  </si>
  <si>
    <t>S 1 2 251</t>
  </si>
  <si>
    <t>Demontaža zaščitne ograje, visoke do 1 m</t>
  </si>
  <si>
    <t>S 1 2 234</t>
  </si>
  <si>
    <t>Demontaža .............. varnostne ograje</t>
  </si>
  <si>
    <t>S 1 2 322</t>
  </si>
  <si>
    <t>Porušitev in odstranitev asfaltne plasti v debelini 6 do 10 cm</t>
  </si>
  <si>
    <t>S 2 9 152</t>
  </si>
  <si>
    <t>Odlaganje odpadne zmesi zemljine in kamnine</t>
  </si>
  <si>
    <t>Odlaganje na deponijo vključno s taksami</t>
  </si>
  <si>
    <t>S 5 1 544</t>
  </si>
  <si>
    <t>Izdelava podprtega opaža za ločni nosilec s podporo, visoko nad 6 m</t>
  </si>
  <si>
    <t>Izdelava varovalnega odra za zaščito železnice med rušitvijo obstoječega nadvoza vključno z jekleno podporno konstrukcijo, postavitvijo zaščitnih ograj ter demontažo odra</t>
  </si>
  <si>
    <t>S 5 3 133</t>
  </si>
  <si>
    <t>Dobava in vgraditev cementnega betona C25/30 v prerez 0,31 do 0,50 m3/m2-m1</t>
  </si>
  <si>
    <t>1.1.1</t>
  </si>
  <si>
    <t>1.1.2</t>
  </si>
  <si>
    <t>1.1.3</t>
  </si>
  <si>
    <t xml:space="preserve">Zakoličba trase vodovoda, s strani pooblaščenega geodeta, z lesenimi količki 4 x 4 cm ter vpisano številko profila in stacionažo na leseni tablici, vključno z zavarovanjem s trikotnikom iz letev 2,5 x 2,5 cm na količkih. Izdelava zapisnika o zakoličbi vodovoda. </t>
  </si>
  <si>
    <t>Postavitev ter zavarovanje prečnih profilov iz desk 2,5 x 5,0 cm x 20 cm, na dveh lesenih količkih 10 x 10 cm, na potrebni višini s potrebnimi označbami.</t>
  </si>
  <si>
    <t>m1</t>
  </si>
  <si>
    <t>kos</t>
  </si>
  <si>
    <t>2.1</t>
  </si>
  <si>
    <t>2.2</t>
  </si>
  <si>
    <t>2.3</t>
  </si>
  <si>
    <t>2.4</t>
  </si>
  <si>
    <t>2.5</t>
  </si>
  <si>
    <t>2.6</t>
  </si>
  <si>
    <t>2.7</t>
  </si>
  <si>
    <t>2.8</t>
  </si>
  <si>
    <t>2.9</t>
  </si>
  <si>
    <t>2.10</t>
  </si>
  <si>
    <t>2.11</t>
  </si>
  <si>
    <t>2.12</t>
  </si>
  <si>
    <t>2.13</t>
  </si>
  <si>
    <t>2.14</t>
  </si>
  <si>
    <t>2.15</t>
  </si>
  <si>
    <t>2.16</t>
  </si>
  <si>
    <t>2.17</t>
  </si>
  <si>
    <t>2.18</t>
  </si>
  <si>
    <t>2.19</t>
  </si>
  <si>
    <t>2.20</t>
  </si>
  <si>
    <t>2.21</t>
  </si>
  <si>
    <t xml:space="preserve">Strojni izkop humusa v primeru poteka trase vodovoda v travniku oz njivi. Globina izkopa 0,2 m, širina 2,0m in deponiranje v razdlaji 1 m od gradbene jame oz. nakaldanje in odvoz na začasno deponijo v razdalji do 5 km in razkladanje. </t>
  </si>
  <si>
    <t>Strojni izkopi za kanalske rove širine do 0,9 m in globine do 1,8 m oz po podatkih iz vzdolžnega profila, v zemljini 3. kategorije, vključno z začasnim odlaganjem izkopane zemljine ob robu jarka.</t>
  </si>
  <si>
    <t>Strojni izkopi za kanalske rove širine do 0,9 m in globine do 1,8 m oz po podatkih iz vzdolžnega profila, v zemljini 4. kategorije, vključno z začasnim odlaganjem izkopane zemljine ob robu jarka.</t>
  </si>
  <si>
    <t>Strojni izkopi za kanalske rove širine do 0,9 m in globine do 1,8 m oz po podatkih iz vzdolžnega profila, v zemljini 5. kategorije, vključno z začasnim odlaganjem izkopane zemljine ob robu jarka.</t>
  </si>
  <si>
    <t>Ročni izkopi za kanalske rove širine do 0,9 m in globine do 1,8 m oz po podatkih iz vzdolžnega profila, v zemljini 3. kategorije, vključno z začasnim odlaganjem izkopane zemljine ob robu jarka.</t>
  </si>
  <si>
    <t>Planum naravnih temeljnih tal v težki zemljini, ročno planiranje in strojno utrjevanje dna gradbene jame v točnosti +- 3cm.</t>
  </si>
  <si>
    <t>Dobava in postavitev opaža za vertikalno razpiranje gradbene jame oz. rova pri globini nad 1 m, kampadno v dolžini 6,0 m.</t>
  </si>
  <si>
    <t>Dobava in vgraditev peščenega materiala granulacije 0 do 4 mm za peščeno ležišče cevi (POSTELJICA) s sprotno višinsko kontrolo do predpisane kote dna cevi (10cm + D/10) z komprimacijo do stopnje 97% SPP, vključno z nabavo in transportom materiala.</t>
  </si>
  <si>
    <t>Nalaganje, dovoz in razsip izkopanega humusa, utrjevanje in zatravitev.</t>
  </si>
  <si>
    <t>Črpanje vode v času gradnje. Ocenjeno število ur. Obračun po dejanskih količinah.</t>
  </si>
  <si>
    <t>Odvoz težke zemljine iz izkopa na trajno deponijo z razprostiranjem. Pridobivanje evidenčnih listov odvečnega materiala.</t>
  </si>
  <si>
    <t>Dobava in polaganje PVC opozorilnega traku z napisom POZOR VODOVOD.</t>
  </si>
  <si>
    <t>Izdelava sidrnih blokov in podstavkov iz cementnega betona C8/10 v povprečni količini 0,20 m3/kom vključno z opaži in dodatnim izkopom</t>
  </si>
  <si>
    <t>Postavitev drogov z oznakami zasunov. Drog je iz jeklenih cevi fi 2" višine 2 m (temeljen v bet. bloku 40/40/80 cm iz C12/15). Drog mora biti antikorozijsko zaščiten.</t>
  </si>
  <si>
    <t>Podbetoniranje LTŽ kap zasunov</t>
  </si>
  <si>
    <t>Rekonstrukcija obstoječega AB vodovodnega jaška. Prilagoditev vstopnega dela obstoječega jaška novi niveleti ceste. Dobava in vgradnja AB robnega venca, pokrova jaška 80x80 cm 400kN, z vložkom proti ropotu</t>
  </si>
  <si>
    <t>m3</t>
  </si>
  <si>
    <t>m2</t>
  </si>
  <si>
    <t>ur</t>
  </si>
  <si>
    <t>kpl</t>
  </si>
  <si>
    <t>3.1</t>
  </si>
  <si>
    <t>3.2</t>
  </si>
  <si>
    <t>3.3</t>
  </si>
  <si>
    <t>3.4</t>
  </si>
  <si>
    <t>3.5</t>
  </si>
  <si>
    <t>3.6</t>
  </si>
  <si>
    <t>3.8</t>
  </si>
  <si>
    <t>3.9</t>
  </si>
  <si>
    <t>3.10</t>
  </si>
  <si>
    <t>3.11</t>
  </si>
  <si>
    <t>PE100 d225, SDR 11, NP 16 bar</t>
  </si>
  <si>
    <t>PE100 d110/d200, SDR 11, NP 16 bar</t>
  </si>
  <si>
    <t>Nabava, dobava, vgradnja elektrofuzijskih  spojnih in fazonskih kosov, izdelanih v skladu z EN 12201 in DIN 8074/75, vključno z vsem spojnim, tesnilnim in pritrdilnim materialom</t>
  </si>
  <si>
    <t>Obojka d110, PE100, SDR11</t>
  </si>
  <si>
    <t>Koleno  d110 / 30°, PE100, SDR11</t>
  </si>
  <si>
    <t>Koleno  d110 / 45°, PE100, SDR11</t>
  </si>
  <si>
    <t>Končnik  d110, PE100, SDR11</t>
  </si>
  <si>
    <t>Prirobnica  PP / Jeklo d110 / DN100, NP 16 bar</t>
  </si>
  <si>
    <t>Dobava, transport, raznos in montaža LŽ fazonskih kosov, vključno s tesnilnim materialom, nerjavnimi vijaki. Zunanja in notranja zaščita z epoksi barvo min 70μm), NP 16 bar.</t>
  </si>
  <si>
    <t>FF DN100/1000</t>
  </si>
  <si>
    <t>FFK Q DN50/90°</t>
  </si>
  <si>
    <t>T DN100/50</t>
  </si>
  <si>
    <t>Dobava, transport, raznos in montaža LŽ armatur, vključno s tesnilnim materialom (prirobnična tesnila s profilom in jeklenim obročem), vgradnimi garniturami, nerjavnimi vijaki in  cestnimi kapami. Zunanja in notranja zaščita z epoksi barvo min 70μm), NP 16 bar.</t>
  </si>
  <si>
    <t>EV DN 50 (F4)</t>
  </si>
  <si>
    <t>EV DN 100 (F4)</t>
  </si>
  <si>
    <t>Avtomatski zračnik za vgradnjo v jašek (sesalno-izpustni) DN50</t>
  </si>
  <si>
    <t>Kompenzator raztezka DN100 prirobnični (gumikompenzator) za pitno vodo, skladen z EN 545. NP 16 bar</t>
  </si>
  <si>
    <t>Dobava in vgradnja obešal za montažo vodovoda pod konstrukcijo nadvoza (kot npr sistem Sikla)</t>
  </si>
  <si>
    <t>Obešalo pomično oznaka A1</t>
  </si>
  <si>
    <t>Fiksno obešalo oznaka  A1F</t>
  </si>
  <si>
    <t>Vgradnja delovne vodovodne cevi v zaščitno cev. Upoštevanje pokrovov in vodil</t>
  </si>
  <si>
    <t>Univerzalna spojka za cev NL / PE, enojna DN100 / d110</t>
  </si>
  <si>
    <t>Dvakratni prerez obstoječega cevovoda z izvedbo navezave. Vključno z zapiranjem in praznjenjem obstoječega omrežja, priklop in ponovno polnjenje omrežja po prevezavi z upoštevanjem navodil upravljavca sistema.                     Upoštevati objave o ispadu oskrbe.</t>
  </si>
  <si>
    <t>PE d110</t>
  </si>
  <si>
    <t xml:space="preserve">Izvedba vseh potrebnih del pri izvedbi križanja komunalnega kanala z obstoječim in predvidenim komunalnim vodom vključno z potrebnim zavarovanjem. </t>
  </si>
  <si>
    <t>Komunalni vodi</t>
  </si>
  <si>
    <t>Varovanje obstoječega vodovoda PE d110 mm in PVC DN 300 mm v smislu povečanja ročnih izkopov, uporaba lažjih strojev, polaganje posebne pozornosti obstoječim vodovodom v času gradnje, vsa dela po navodilu upravljalca vodovoda.</t>
  </si>
  <si>
    <t>Varovanje obstoječih vodovodov PVC DN 300 mm in PE d110 mm</t>
  </si>
  <si>
    <t>4.1</t>
  </si>
  <si>
    <t>5.1</t>
  </si>
  <si>
    <t>5.2</t>
  </si>
  <si>
    <t>Nadzor upravljavca vodovoda</t>
  </si>
  <si>
    <t>ura</t>
  </si>
  <si>
    <t>5.4</t>
  </si>
  <si>
    <t>5.5</t>
  </si>
  <si>
    <t>5.6</t>
  </si>
  <si>
    <t xml:space="preserve">Ispiranje cevovoda </t>
  </si>
  <si>
    <t>Tlačni preizkus cevovoda v skladu z navodili standarda      EN 805, s kontrolo nadzornega organa</t>
  </si>
  <si>
    <t>Analiza vzorca pitne vode s strani pooblaščene organizacije.</t>
  </si>
  <si>
    <t xml:space="preserve">Zakoličba obstoječega vodovoda s strani upravljavca </t>
  </si>
  <si>
    <t>5.7</t>
  </si>
  <si>
    <t>kom</t>
  </si>
  <si>
    <t>6.1</t>
  </si>
  <si>
    <t>6.2</t>
  </si>
  <si>
    <t>Čiščenje trase po končanih delih (ocena, obračun po dejanskih stroških)</t>
  </si>
  <si>
    <t>7.1</t>
  </si>
  <si>
    <t>1.2.1</t>
  </si>
  <si>
    <t>Rušitev in odvoz obstoječega vodovodnega voda na trajno deponijo vključno z izkopom, strojnim nakladanjem ter pridobitev evidenčnih listov odvečnega materiala.</t>
  </si>
  <si>
    <t>PE d110 mm</t>
  </si>
  <si>
    <t>Strojni izkopi za kanalske rove širine do 0,6 m in globine do 1,8 m oz po podatkih iz vzdolžnega profila, v zemljini 3. kategorije, vključno z začasnim odlaganjem izkopane zemljine ob robu jarka.</t>
  </si>
  <si>
    <t>Strojni izkopi za kanalske rove širine do 0,6 m in globine do 1,8 m oz po podatkih iz vzdolžnega profila, v zemljini 4. kategorije, vključno z začasnim odlaganjem izkopane zemljine ob robu jarka.</t>
  </si>
  <si>
    <t>Strojni izkopi za kanalske rove širine do 0,6 m in globine do 1,8 m oz po podatkih iz vzdolžnega profila, v zemljini 5. kategorije, vključno z začasnim odlaganjem izkopane zemljine ob robu jarka.</t>
  </si>
  <si>
    <t>Nabava, dobava, vgradnja hitrih spojnih in fazonskih kosov za PE cevovod, izdelanih v skladu z EN 12201, vključno z vsem spojnim, tesnilnim in pritrdilnim materialom (kot npr Magnum spojke, ijoint spojke, …)</t>
  </si>
  <si>
    <t>T kos reducirni za PE d40/d32</t>
  </si>
  <si>
    <t>Spojka dvojna PE d40</t>
  </si>
  <si>
    <t>Spojka dvojna PE d32</t>
  </si>
  <si>
    <t>Spojka enojna PE d40</t>
  </si>
  <si>
    <t>Spojka enojna PE d32</t>
  </si>
  <si>
    <t>Cestni ventil d32</t>
  </si>
  <si>
    <t>Navrtalni zasun z vrtljivo glavo in zapornim elementom, vgradno garnituro in LTŽ cestno kapo prilagojeno niveleti nove ureditve za cev PE d110 / d40</t>
  </si>
  <si>
    <t>3.7</t>
  </si>
  <si>
    <t>Jeklena zaščitna cev DN100 (114,3x4,0mm)</t>
  </si>
  <si>
    <t>PE d32</t>
  </si>
  <si>
    <t>PE d40</t>
  </si>
  <si>
    <t>4.2</t>
  </si>
  <si>
    <t>4.3</t>
  </si>
  <si>
    <t>4.4</t>
  </si>
  <si>
    <t>4.5</t>
  </si>
  <si>
    <t>4.6</t>
  </si>
  <si>
    <t>4.7</t>
  </si>
  <si>
    <t>V kolikor se ugotovi na licu mesta ustreznost izkopanega materiala se količina odvoza ustrezno zmanjša.</t>
  </si>
  <si>
    <t>v kolutu</t>
  </si>
  <si>
    <t>prevezave</t>
  </si>
  <si>
    <t>Prilagojeno terenu in v kompletu z LTŽ cestno kapo, vgradno garnituro</t>
  </si>
  <si>
    <t>zaščitna cev</t>
  </si>
  <si>
    <t>ocena</t>
  </si>
  <si>
    <t>s kolesom</t>
  </si>
  <si>
    <t>Dobava in zaščita površin za čas izvedbe del (vrata, okna … )</t>
  </si>
  <si>
    <t xml:space="preserve">Dobava, montaža, demontaža in amortizacija lahkega, fasadnega odra, višine do 6,00 m1, vključno z dostopom na oder.      </t>
  </si>
  <si>
    <t xml:space="preserve">Demontaža obstoječih odtočnih cevi od žlebov s ponovno montažo po končanju (z pritrdilnim materialom). </t>
  </si>
  <si>
    <t>Demontaža obstoječe strelovodne napeljave po fasadi s ponovno montažo po končanju (s pritrdilnim materialom).</t>
  </si>
  <si>
    <t xml:space="preserve">Demontaža obstoječih klim ter ponovna montaža po končanju. Samo na vzhodni fasadi. </t>
  </si>
  <si>
    <t>Vtapljanje elektro inštalacij jakega in šipkega toka ter odtokov od klim v stene, z vsem potrebnim štemanjem, vstavljanjem cevi ter podaljševanjem kablov na nivo novega ometa.</t>
  </si>
  <si>
    <t>Demontaža obstoječih luči, tabel, ur, zvočnikov, opozorilnih tabel, reklamnih tabel, usmerjevalnih tabel, itd. in ponovna montaža po končanih deli z novim pritrdilnim materialom.</t>
  </si>
  <si>
    <t xml:space="preserve">Pranje kamnitega cokla s pritiskom in vročo vodo, cokel do višine 45 cm od tal. Pranje po celotnem objektu. </t>
  </si>
  <si>
    <t>Razna manjša in nepredvidena gradbena dela. Obračun po potrditvi nadzornega organa. Ocena.</t>
  </si>
  <si>
    <t>-KV delavec</t>
  </si>
  <si>
    <t>-PK delavec</t>
  </si>
  <si>
    <t>-NK delavec</t>
  </si>
  <si>
    <t>Zidarska obdelava špalet po odstranitvi oken, z grobim in finim ometom. Priprava za montažo novih oken.</t>
  </si>
  <si>
    <t>a) okna vel. do 2 m2, zid debeline 38 cm.</t>
  </si>
  <si>
    <t>OPOMBA:</t>
  </si>
  <si>
    <t>V enotni ceni upoštevati vsa pripravljalna in zaključna dela, vezni in pritrdilni material, notranji in zunanji vertikalni ter horizontalni transport, ter vsi potrebni odri (navedeni v gradbenih delih); upoštevati vse predpise in standarde.</t>
  </si>
  <si>
    <t>Izdelava fasadne obloge iz toplotne izolacije iz plošč ekspandiranega polistirena (EPS) debeline 16cm z lepljenjem in sidranjem v zid ter pripravo za nanos osnovnega fasadnega ometa. V ceni zajeti tudi izvedbo okenskih in vratnih špalet s ploščami XPS d=3cm, osnovnega ter izravnalnega lepilnega nanosa, vključno z vsemi tipskimi, zaključnimi profili, vogalniki in mrežico.</t>
  </si>
  <si>
    <t xml:space="preserve">Izvedba končnega nanosa tankoslojne fasade: </t>
  </si>
  <si>
    <t>Po preteku sušenja izvesti prednamaz za sprijem končnega nanosa z osnovnim in nato izvesti še zaključni sloj tankoslojnega ometa d=2-3mm. (glajeni omet v beli barvi oz. enak obstoječemu). Zaključni omet osnovne fasade: silikon-silikatna osnova (npr. SiSi zaključni omet proizvajalca Röfix ali enakovredno).</t>
  </si>
  <si>
    <t xml:space="preserve">Demontaža obstoječih oken, oznaka O1, O2 in O3 na vzhodni fasadi objekta, z odvozom na deponijo. </t>
  </si>
  <si>
    <t>a) okno velikosti 48/89 cm.</t>
  </si>
  <si>
    <t>b) okno velikosti 95/134 cm.</t>
  </si>
  <si>
    <t xml:space="preserve">Izdelava, dobava in montaža oken, les + ALU zaščita na zunanji strani,  zasteklitev s troslojnim izolacijskim steklom Uw=0,90W/m2K. Okna opremljena s kvalitetnim okovjem, tesnili in  notranjo kovinsko okensko polico. Okna izdelana po vzorcu obstoječih oken, barva po izboru naročnika. </t>
  </si>
  <si>
    <t>Trasiranje</t>
  </si>
  <si>
    <t>m</t>
  </si>
  <si>
    <t>Priprava materiala</t>
  </si>
  <si>
    <t>Zavarovanje gradbišča (delno)</t>
  </si>
  <si>
    <t>Zakoličba KTV, PTT, plin…</t>
  </si>
  <si>
    <t>Stroški začasnih zapor</t>
  </si>
  <si>
    <t>Bet. montažni temelj s sidrno ploščo za kandelaber 9m, dim.0.8*0.8*1.2 m (N.5.1) dobava, izkop in postavitev</t>
  </si>
  <si>
    <t>Dobava in montaža sidra za montažo kandelabra na zid skupaj z izvedbo KJ 60*60*60 pred zidom (risba 4.2)</t>
  </si>
  <si>
    <t>Betonski montažni temelj za kandelaber 5m, dim.0.6*0.6*1.0 m z (zamaknjenim) sidrom in obojestransko uvodno cevjo za priključni kabel (N.5.2) dobava, izkop in postavitev</t>
  </si>
  <si>
    <t>Kombinirani ročno/strojni (30/70%)  izkop in zasip kabelskega jarka v  (zasip-nabijanje v plasteh po 20 cm) zemljišču III.kat.dim: 0.40 x 0.8 m</t>
  </si>
  <si>
    <t xml:space="preserve">Dobava, razvoz po trasi in polaganje plastičnih  cevi cevne kanalizacije tip  - 2x PC fi 80mm </t>
  </si>
  <si>
    <t>Kombinirani ročno/strojni (30/70%)  izkop in zasip kabelskega jarka v  (zasip-nabijanje v plasteh po 20 cm) zemljišču III.kat.dim: 0.40 x 1.0 m obbetoniranje cevi 2xPC-E/160 (beton C8/10, 2m3, 30m cevi)  ter ponovni zasip (nabijanje…)  kanalizacije (2xfi160mm BETON)</t>
  </si>
  <si>
    <t>Dobava, izkop, postavitev in zasip kabelskega jaška, dimenzij 0.6 x 0.6 x 0.8 m (lahek kovinski pohodni pokrov 3,5t) dimenzij 0.6 x 0.6 m kot. Npr. tip MKJ (glej prilogo) ali podobno</t>
  </si>
  <si>
    <t>Izvedba preboja KJ obstoječi 2krat</t>
  </si>
  <si>
    <t xml:space="preserve"> Dobava in polaganje opozorilnega traku</t>
  </si>
  <si>
    <t>Trganje asfalta in ponovno asvalt. (rezanje, odvoz na deponijo, priprava in utrditev tampona...)</t>
  </si>
  <si>
    <t>0011</t>
  </si>
  <si>
    <t xml:space="preserve">Ureditev prekopanih zelenic premajhni razdalji: NN kabel v kovinski </t>
  </si>
  <si>
    <t>0012</t>
  </si>
  <si>
    <t>Izvedba križanja s TK ali KRS kablom pri cevi Fi159mm, TK (KRS) kabel v PVC cevi Fi110mm - izkop, izvedba,zasip,utrjevanje</t>
  </si>
  <si>
    <t>0013</t>
  </si>
  <si>
    <t>Izkop in zasip jame za kabelske rezerve</t>
  </si>
  <si>
    <t>0014</t>
  </si>
  <si>
    <t>3%</t>
  </si>
  <si>
    <t>Dobava in montaža tipskih ravnih (vroče cinkani) kandelabrov h=9m III. Vetrovna cona, kandelabri morajo biti skladni s tipizacijo opreme na predvidenem območju), (risba 4.1)</t>
  </si>
  <si>
    <t>Dobava in montaža tipskih ravnih (vroče cinkani) kandelabrov h=5m III. Vetrovna cona, kandelabri morajo biti skladni s tipizacijo opreme na predvidenem območju), (risba 4.3)</t>
  </si>
  <si>
    <t xml:space="preserve">kom </t>
  </si>
  <si>
    <t>Dobava in polaganje (montaža) kabla :  - NYY-4x6 0,6/1kV</t>
  </si>
  <si>
    <t>Dobava in izdelava kabelskih končnikov (povitje)</t>
  </si>
  <si>
    <t>Dobava in montaža svetilk »LED«: kot montaže 0° (ravno steklo) s power LED max 80W, svetlobni tok min 9730 lm,barva 4000K ali manj  IP65,  (PP-Y 4*1.5  400V,  priklj. Set z varovalko 2A kot. Npr.INTRA LIGHTING tip: NIAS ST2 9730lm, 80W 730FO skupaj z nosilcem za steber enostopenjska redukcija s krmilno žilo</t>
  </si>
  <si>
    <t>Dobava in montaža svetilk »LED«: kot montaže 0° (ravno steklo) s power LED max 37W, svetlobni tok min 4870 lm,barva 4000K ali manj  IP65,  (PP-Y 4*1.5  400V,  priklj. Set z varovalko 2A kot. Npr.INTRA LIGHTING tip: NIAS ST2 4870lm, 37W 730FO skupaj z nosilcem za steber enostopenjska redukcija s krmilno žilo</t>
  </si>
  <si>
    <t xml:space="preserve">Dobava in polaganje RF valjanca 30 * 5 mm </t>
  </si>
  <si>
    <t>Dobava in polaganje izolirane bakrene pletenice 35mm2 (križanje s cesto,Geoplinom oz. čez most)</t>
  </si>
  <si>
    <t xml:space="preserve">Dobava oz. izvedba priključka ozemljitve na kand.oz. omaro ter ograjo mostu s P/Y 35 400 V </t>
  </si>
  <si>
    <t>Dobava in montaža kabel. Spojk do 50mm2</t>
  </si>
  <si>
    <t>Izvedba bitumenske zaščite kandelabrov ob vznožju kandelabra</t>
  </si>
  <si>
    <t>Izvedba začasnih prevezav oz. "provizorij" priključkov napajanjaCR(v času gradnje)</t>
  </si>
  <si>
    <t>Izvedba komplet priključka RF valjanca CR na najbližji steber vozne mreže</t>
  </si>
  <si>
    <t>Montaža kabla na (betonski ali leseni) drog v zašč. cevi 2,5" (dolžine 2,5m)</t>
  </si>
  <si>
    <t>0015</t>
  </si>
  <si>
    <t>Demontaža in odvoz temelja, kandelabra in svetilke</t>
  </si>
  <si>
    <t>Demontaža svetilke, (iz lastnega omrežja cestne razsvetljave ali NNO )</t>
  </si>
  <si>
    <t>Rušenje kabelskega jaška v cesti v tč.A</t>
  </si>
  <si>
    <t>Nadzor upravljavca CR</t>
  </si>
  <si>
    <t>Oštevilčenje stebrov oz. omarice CR</t>
  </si>
  <si>
    <t>Kontrolne meritve:</t>
  </si>
  <si>
    <t xml:space="preserve">   - osvetljenosti križišča</t>
  </si>
  <si>
    <t xml:space="preserve">   - osvetljenosti prehoda za pešce</t>
  </si>
  <si>
    <t xml:space="preserve">   - osvetljenosti ceste</t>
  </si>
  <si>
    <t xml:space="preserve">   - galvanskih stikov,  ozemljitve    in izolacijske upornosti</t>
  </si>
  <si>
    <t>Izdelava armiranobetonskega temelja dvojnega sidra Tsd:
Pozicija obsega zavarovanje gramozne grede, odmetavanje tolčenca,  izkop za temelj v materialu V. kategorije,odvoz odvečnega materiala na deponijo, začasno zavarovanje izkopanih jam, izdelavo in postavitev opaža, eventuelno umestitev napajalnega kabla v cevi, izdelavo in namestitev armature in sidrnih zank in vlitje temelja z betonom marke C 25/30, ter finalno obdelavo površine temelja, ki gleda izven terena. Dimenzije temelja in armature so razvidne iz kataloga "Katalog temeljev stebrov vozne mreže"  (Projekt št. 6529, SŽ-Projektivno podjetje, februar  2000).</t>
  </si>
  <si>
    <t>Rušenje in odstranitev obstoječih temeljev do cca 0,2 m pod nivojem terena ter sanacija nastalih jam:
Temelj sider.</t>
  </si>
  <si>
    <t>Nosilec enega voznega voda nad enim tirom.</t>
  </si>
  <si>
    <t>Nosilec napajalnega voda z enim izolatorjem (enostranski srednji).</t>
  </si>
  <si>
    <t>Premik obstoječega nosilca voznega vodavertikalno po drogu in regulacija dolžine zatezačev z premikanjem objemke zatezačev po konzoli in drogu.</t>
  </si>
  <si>
    <r>
      <t>Čvrsto vpetje VM 320 mm</t>
    </r>
    <r>
      <rPr>
        <vertAlign val="superscript"/>
        <sz val="8"/>
        <rFont val="Arial"/>
        <family val="2"/>
      </rPr>
      <t>2</t>
    </r>
    <r>
      <rPr>
        <sz val="8"/>
        <rFont val="Arial"/>
        <family val="2"/>
      </rPr>
      <t>.</t>
    </r>
  </si>
  <si>
    <t>Sidranje droga z dvojnim sidrom (izolirni člen).</t>
  </si>
  <si>
    <r>
      <t>Napajalni vod iz dveh bakrenih vrvi 95 mm</t>
    </r>
    <r>
      <rPr>
        <vertAlign val="superscript"/>
        <sz val="8"/>
        <rFont val="Arial"/>
        <family val="2"/>
        <charset val="238"/>
      </rPr>
      <t>2</t>
    </r>
    <r>
      <rPr>
        <sz val="8"/>
        <rFont val="Times New Roman CE"/>
        <family val="1"/>
        <charset val="238"/>
      </rPr>
      <t>.</t>
    </r>
  </si>
  <si>
    <t>km</t>
  </si>
  <si>
    <r>
      <t>Vpetje obstoječega voznega voda 320 mm</t>
    </r>
    <r>
      <rPr>
        <vertAlign val="superscript"/>
        <sz val="8"/>
        <rFont val="Arial"/>
        <family val="2"/>
        <charset val="238"/>
      </rPr>
      <t>2</t>
    </r>
    <r>
      <rPr>
        <vertAlign val="superscript"/>
        <sz val="8"/>
        <rFont val="Times New Roman CE"/>
        <family val="1"/>
        <charset val="238"/>
      </rPr>
      <t xml:space="preserve"> </t>
    </r>
    <r>
      <rPr>
        <sz val="8"/>
        <rFont val="Arial"/>
        <family val="2"/>
      </rPr>
      <t>na novi opremi za</t>
    </r>
    <r>
      <rPr>
        <sz val="8"/>
        <rFont val="Arial"/>
        <family val="2"/>
        <charset val="238"/>
      </rPr>
      <t xml:space="preserve"> nošenje in poligonacijo.</t>
    </r>
  </si>
  <si>
    <r>
      <t>Dobava in namestitev obešalk in tokovnih vezi za polkompenzirani vozni vod preseka 320 mm</t>
    </r>
    <r>
      <rPr>
        <vertAlign val="superscript"/>
        <sz val="8"/>
        <rFont val="Arial"/>
        <family val="2"/>
        <charset val="238"/>
      </rPr>
      <t>2</t>
    </r>
    <r>
      <rPr>
        <sz val="8"/>
        <rFont val="Times New Roman CE"/>
        <family val="1"/>
        <charset val="238"/>
      </rPr>
      <t>.</t>
    </r>
  </si>
  <si>
    <r>
      <t>Dobava in namestitev obešalk in tokovnih vezi za polkompenzirani vozni vod preseka 320 mm</t>
    </r>
    <r>
      <rPr>
        <vertAlign val="superscript"/>
        <sz val="8"/>
        <rFont val="Times New Roman CE"/>
        <family val="1"/>
        <charset val="238"/>
      </rPr>
      <t>2</t>
    </r>
    <r>
      <rPr>
        <sz val="8"/>
        <rFont val="Times New Roman CE"/>
        <family val="1"/>
        <charset val="238"/>
      </rPr>
      <t>.</t>
    </r>
  </si>
  <si>
    <r>
      <t>Kratkostična zaščitna  bakrena vrv 95 mm</t>
    </r>
    <r>
      <rPr>
        <vertAlign val="superscript"/>
        <sz val="8"/>
        <rFont val="Arial"/>
        <family val="2"/>
        <charset val="238"/>
      </rPr>
      <t>2</t>
    </r>
    <r>
      <rPr>
        <sz val="8"/>
        <rFont val="Times New Roman CE"/>
        <family val="1"/>
        <charset val="238"/>
      </rPr>
      <t>.</t>
    </r>
  </si>
  <si>
    <r>
      <t>Podaljšanje voznega voda 320 mm</t>
    </r>
    <r>
      <rPr>
        <vertAlign val="superscript"/>
        <sz val="8"/>
        <rFont val="Arial"/>
        <family val="2"/>
        <charset val="238"/>
      </rPr>
      <t>2</t>
    </r>
    <r>
      <rPr>
        <sz val="8"/>
        <rFont val="Times New Roman CE"/>
        <family val="1"/>
        <charset val="238"/>
      </rPr>
      <t xml:space="preserve">. </t>
    </r>
  </si>
  <si>
    <r>
      <t>Podaljšanje napajalnega voda 2 x 95 mm</t>
    </r>
    <r>
      <rPr>
        <vertAlign val="superscript"/>
        <sz val="8"/>
        <rFont val="Arial"/>
        <family val="2"/>
        <charset val="238"/>
      </rPr>
      <t>2</t>
    </r>
    <r>
      <rPr>
        <sz val="8"/>
        <rFont val="Times New Roman CE"/>
        <family val="1"/>
        <charset val="238"/>
      </rPr>
      <t xml:space="preserve">. </t>
    </r>
  </si>
  <si>
    <r>
      <t>Podaljšanje kratkostične vrvi 95 mm</t>
    </r>
    <r>
      <rPr>
        <vertAlign val="superscript"/>
        <sz val="8"/>
        <rFont val="Arial"/>
        <family val="2"/>
        <charset val="238"/>
      </rPr>
      <t>2</t>
    </r>
    <r>
      <rPr>
        <sz val="8"/>
        <rFont val="Times New Roman CE"/>
        <family val="1"/>
        <charset val="238"/>
      </rPr>
      <t xml:space="preserve">. </t>
    </r>
  </si>
  <si>
    <t>Natančen pregled lege voznih vodov (poligonacije) na območju del na voznem omrežju.</t>
  </si>
  <si>
    <t>Meritve temeljnih geometrijskih lastnosti voznihvodov (višina in gradient pri spremembah le te, poligonacija, varnostne razdalje na objektih, lega nosilcev VV glede na temperaturo okolice.</t>
  </si>
  <si>
    <r>
      <t>Dobava in namestitev izolirane jeklene vrvipreseka 70 mm</t>
    </r>
    <r>
      <rPr>
        <vertAlign val="superscript"/>
        <sz val="8"/>
        <rFont val="Arial"/>
        <family val="2"/>
        <charset val="238"/>
      </rPr>
      <t xml:space="preserve">2  </t>
    </r>
    <r>
      <rPr>
        <sz val="8"/>
        <rFont val="Arial"/>
        <family val="2"/>
        <charset val="238"/>
      </rPr>
      <t>med ograjo objekta indrogom VM, vrv poteka delno po vencu inoporniku objekta in vertikalno po urejeni klančini ter vzdolžno s tirom do droga VM(l=25 m).</t>
    </r>
  </si>
  <si>
    <r>
      <t>Zaščitna vez kovinskih zaščitnih ograj na nadvozu z jekleno pocinkano izolirano vrvjo 70 mm</t>
    </r>
    <r>
      <rPr>
        <vertAlign val="superscript"/>
        <sz val="8"/>
        <rFont val="Arial"/>
        <family val="2"/>
        <charset val="238"/>
      </rPr>
      <t>2</t>
    </r>
    <r>
      <rPr>
        <sz val="8"/>
        <rFont val="Arial"/>
        <family val="2"/>
        <charset val="238"/>
      </rPr>
      <t xml:space="preserve"> med seboj, vključno vpenjanjeozemljilne vrvi na vencu in stebru objektaz uporabo jeklenih nerjavečih sider za betonz matico in podložko M8x95/30 in ploščic za pritrditev ozemljilne vrvi  L-4782 (dolžina cca 2 m).</t>
    </r>
  </si>
  <si>
    <t>Medsebojna galvanska povezava jeklenih delov začasnega zaščitnega odra.</t>
  </si>
  <si>
    <r>
      <t>Povezava jeklenih nosilnih konstrukcij začasnega zaščitnega odra z izolirano vrvjo 70 mm</t>
    </r>
    <r>
      <rPr>
        <vertAlign val="superscript"/>
        <sz val="8"/>
        <rFont val="Times New Roman CE"/>
        <family val="1"/>
        <charset val="238"/>
      </rPr>
      <t xml:space="preserve">2 </t>
    </r>
    <r>
      <rPr>
        <sz val="8"/>
        <rFont val="Arial"/>
        <family val="2"/>
      </rPr>
      <t>nadrog VM.</t>
    </r>
  </si>
  <si>
    <r>
      <t>Povezava zaščitnih ograj nad usekom proge z izolirano vrvjo 70 mm</t>
    </r>
    <r>
      <rPr>
        <vertAlign val="superscript"/>
        <sz val="8"/>
        <rFont val="Arial"/>
        <family val="2"/>
      </rPr>
      <t>2</t>
    </r>
    <r>
      <rPr>
        <sz val="8"/>
        <rFont val="Arial"/>
        <family val="2"/>
      </rPr>
      <t xml:space="preserve"> na drog VM.</t>
    </r>
  </si>
  <si>
    <t>0016</t>
  </si>
  <si>
    <t>Varjenje ozemljilnih ploščic na kovinske objekte.</t>
  </si>
  <si>
    <t>0017</t>
  </si>
  <si>
    <t>Predorska nosilna oprema nosilne vrvi voznega voda na objektu.</t>
  </si>
  <si>
    <r>
      <t>Demontaža voznega voda 320 mm</t>
    </r>
    <r>
      <rPr>
        <vertAlign val="superscript"/>
        <sz val="8"/>
        <rFont val="Arial"/>
        <family val="2"/>
        <charset val="238"/>
      </rPr>
      <t>2</t>
    </r>
    <r>
      <rPr>
        <sz val="8"/>
        <rFont val="Times New Roman CE"/>
        <family val="1"/>
        <charset val="238"/>
      </rPr>
      <t>.</t>
    </r>
  </si>
  <si>
    <t>Demontaža dvojnega sidra.</t>
  </si>
  <si>
    <r>
      <t>Demontaža čvrstega vpetja VV 320 mm</t>
    </r>
    <r>
      <rPr>
        <vertAlign val="superscript"/>
        <sz val="8"/>
        <rFont val="Arial"/>
        <family val="2"/>
        <charset val="238"/>
      </rPr>
      <t>2</t>
    </r>
    <r>
      <rPr>
        <sz val="8"/>
        <rFont val="Times New Roman CE"/>
        <family val="1"/>
        <charset val="238"/>
      </rPr>
      <t>.</t>
    </r>
  </si>
  <si>
    <r>
      <t>Demontaža vpetja napajalnega voda 2x95 mm</t>
    </r>
    <r>
      <rPr>
        <vertAlign val="superscript"/>
        <sz val="8"/>
        <rFont val="Arial"/>
        <family val="2"/>
        <charset val="238"/>
      </rPr>
      <t>2</t>
    </r>
    <r>
      <rPr>
        <sz val="8"/>
        <rFont val="Times New Roman CE"/>
        <family val="1"/>
        <charset val="238"/>
      </rPr>
      <t>.</t>
    </r>
  </si>
  <si>
    <r>
      <t>Demontaža vešalk iz polkompenziranega voznega voda 320mm</t>
    </r>
    <r>
      <rPr>
        <vertAlign val="superscript"/>
        <sz val="8"/>
        <rFont val="Arial"/>
        <family val="2"/>
        <charset val="238"/>
      </rPr>
      <t>2</t>
    </r>
    <r>
      <rPr>
        <sz val="8"/>
        <rFont val="Times New Roman CE"/>
        <family val="1"/>
        <charset val="238"/>
      </rPr>
      <t>.</t>
    </r>
  </si>
  <si>
    <r>
      <t>Demontaža kratkostične vrvi 1x95 mm</t>
    </r>
    <r>
      <rPr>
        <vertAlign val="superscript"/>
        <sz val="8"/>
        <rFont val="Arial"/>
        <family val="2"/>
        <charset val="238"/>
      </rPr>
      <t>2</t>
    </r>
    <r>
      <rPr>
        <sz val="8"/>
        <rFont val="Times New Roman CE"/>
        <family val="1"/>
        <charset val="238"/>
      </rPr>
      <t>.</t>
    </r>
  </si>
  <si>
    <t>Demontaža kabla nameščenega po LS drogu,vključno z kabelsko glavo, povezavo na ojačitveni vod in zaščitno cevjo</t>
  </si>
  <si>
    <r>
      <t>Demontaža medsebojnih galvanskih povezav jeklenih nosilnih konstrukcij z ostalimi deli začasnega gradbenega odra, vključno zpovezavo na drogove VM, povezave izvedenez izolirano vrvjo 70 mm</t>
    </r>
    <r>
      <rPr>
        <vertAlign val="superscript"/>
        <sz val="8"/>
        <rFont val="Arial"/>
        <family val="2"/>
        <charset val="238"/>
      </rPr>
      <t>2</t>
    </r>
    <r>
      <rPr>
        <sz val="8"/>
        <rFont val="Arial"/>
        <family val="2"/>
        <charset val="238"/>
      </rPr>
      <t xml:space="preserve">.       </t>
    </r>
  </si>
  <si>
    <t xml:space="preserve">  TK 59          3x4x0,8   M</t>
  </si>
  <si>
    <t xml:space="preserve">  TD 59 EP   20x4x1,2  GM  R&lt;0,6</t>
  </si>
  <si>
    <t>NYBY 3x1,5 mm2</t>
  </si>
  <si>
    <t>NYBY 3x2,5 mm2</t>
  </si>
  <si>
    <t>NYBY  3x4 mm2</t>
  </si>
  <si>
    <t>NAYY-J 3x35 mm2</t>
  </si>
  <si>
    <t>Zakoličenje oziroma označitev obstoječih podzemnih komunalnih SVTK vodov (SŽ) - izvede upravljavec</t>
  </si>
  <si>
    <t xml:space="preserve">Trasiranje začasne ali nove kabelske trase zemeljskega kabla, kabelske kanalizacije, cevi ali kabelskih korit </t>
  </si>
  <si>
    <t>Lociranje oziroma določitev SVTK naprav ogroženih zaradi novogradnje</t>
  </si>
  <si>
    <t xml:space="preserve">Zaščita obstoječih tras SVTK kablov v času priprave gradbišča, pred izdelavo nove trase </t>
  </si>
  <si>
    <t>Ročni prečni kontrolni izkop obstoječe kabelske trase - predvideno</t>
  </si>
  <si>
    <t>Kabelska kanalizacija - 6x Ф125 mm</t>
  </si>
  <si>
    <t xml:space="preserve">Dodatek za betoniranje cevi in 30 cm zgornjega dela jarka z C16/20 pri prehodu kabelske kanalizacije preko povoznih površin v cestišču, obračun razlike med izkopom in zasipom  </t>
  </si>
  <si>
    <t>Dodatek za izkop ob obstoječem kablu</t>
  </si>
  <si>
    <t>Kabelski jašek tip A1 (GSMR) izmer 1,5x1,5x2,0 (m), s kab. konzolami - lahki / težki litoželezni pokrov</t>
  </si>
  <si>
    <t>Kabelski jašek tip B (GSMR) izmer 1,2x1,2x1,2 (m), s kab. konzolami - lahki / težki litoželezni pokrov</t>
  </si>
  <si>
    <t>Dodatek pri izdelavi kabelskega jaška z ovirami (korenine, inštalacije, obstoječi kabli ali cevi) - površina jaška do 1 m2</t>
  </si>
  <si>
    <t xml:space="preserve">Odstranitev (razbitje) obstoječega betonskega kabelskega jaška v katerem so kabli v delovanju - zaščita kablov </t>
  </si>
  <si>
    <t>Izdelava uvoda na mestu prehoda obst. DBK v nov KJ tip B z izdelavo odprtin za uvod vseh kablov</t>
  </si>
  <si>
    <t>PEHD cevi 2x50 mm (dvojček)</t>
  </si>
  <si>
    <t>Tesnilni čep za cev premera 50 mm</t>
  </si>
  <si>
    <t xml:space="preserve">Predvidena zaščita vseh SV kabelskih omari ob progi s plohi zaradi bližine gradbenih posegov </t>
  </si>
  <si>
    <t xml:space="preserve">Pregled in popravilo obstoječe ozemljitve prestavljenih kovinskih elementov ob progi (signali, omare, stebrički, …) z izolirano jekleno ozemljilno vrvjo preseka 70 mm2 </t>
  </si>
  <si>
    <t>Upoštevano je v postavki Stroški upravljavca.</t>
  </si>
  <si>
    <t>Zapiranje kabelskih koncev - pavšal</t>
  </si>
  <si>
    <t>Kabelska spojka na progovnem kablu tipa TD59EP  20x4x1,2 &lt; 0,6</t>
  </si>
  <si>
    <t>Kabelska spojka na signalnem kablu SEZ 80x0,9</t>
  </si>
  <si>
    <t>Kabelska spojka na signalnem kablu SPZ 24x0,9</t>
  </si>
  <si>
    <t>Kabelska spojka na TK kablu TK59M 3x4x0,8</t>
  </si>
  <si>
    <t>Kabelska spojka na energetskem kablu NYBY 3x1,5 mm2</t>
  </si>
  <si>
    <t>Kabelska spojka na energetskem kablu NYBY 3x2,5 mm2</t>
  </si>
  <si>
    <t>Kabelska spojka na energetskem kablu NYBY 3x4 mm2</t>
  </si>
  <si>
    <t>Kabelska spojka na energetskem kablu brez armature NAYY 3x35 mm2</t>
  </si>
  <si>
    <t>Tesnjenje med vsemi kabli in cevmi v kabelskem jašku</t>
  </si>
  <si>
    <t>Umik/montaža samonosilnega optičnega kabla z droga ob tirnico med DVM 6 in 8 ter zaščita kabla s polcevmi (začasno stanje)
- napenjalna konzola tipa LS</t>
  </si>
  <si>
    <t>Prestavitev/montaža samonosilnega optičnega kabla na drog (končno stanje)
- konzola tipa LS-350x140-300</t>
  </si>
  <si>
    <t>Prestavitev/montaža samonosilnega optičnega kabla na drog - predvideno</t>
  </si>
  <si>
    <t>Demontaža in ponovna montaža rezervne dolžine optičnega kabla in nosilca z droga VM</t>
  </si>
  <si>
    <t>Vpihovanje obstoječega optičnega kabla v obstoječe in/ali novopoložene PE cevi na principu zračne blazine (ZOK72 vl.)</t>
  </si>
  <si>
    <t>Demontaža in ponovna montaža obstoječe optične kabelske spojke v km 7+017, v prometu, vključno z izvedbo optičnih spojev z metodo varjenja do - 72 spojev</t>
  </si>
  <si>
    <t>Začasna zaščita SV in TK naprav (omar,signalov,..) ob progi na postaji Rodik zaradi gradbenih del na nadvozu oz. dovozni cesti ter pri ureditvah brežin.</t>
  </si>
  <si>
    <t>Električne meritve vseh obstoječih kablov (SV, TK, EE, …) po prestavitvi kabla, končne meritve z izdelavo merilne dokumentacije  - komplet za celoten odsek</t>
  </si>
  <si>
    <t>Električne meritve vseh novih kablov (SV, TK, EE, …) na bobnu, položene dolžine, končne meritve, z izdelavo merilne dokumentacije  - komplet za celoten odsek</t>
  </si>
  <si>
    <t>Priprava in zavarovanje gradbišča, ureditev cestne prometne in svetlobne signalizacije</t>
  </si>
  <si>
    <t>Pripravljalna in zaključna dela</t>
  </si>
  <si>
    <t>Zavarovanje vseh obstoječih elektronskih naprav in posredne škode</t>
  </si>
  <si>
    <t>Tehnični nadzor pooblaščenega nadzornega organa</t>
  </si>
  <si>
    <t>Zakoličba trase</t>
  </si>
  <si>
    <t>M</t>
  </si>
  <si>
    <t>Zakoličba obstoječih NN kablov</t>
  </si>
  <si>
    <t>Zavarovanje kabelskega jarka po celotni dolžini trase</t>
  </si>
  <si>
    <t>Dobava in polaganje cevi stigmafleks fi 110 mm</t>
  </si>
  <si>
    <t>Obbetoniranje cevi stigmafleks z betonom C8/10</t>
  </si>
  <si>
    <t>Dobava in polaganje opozorilnega traku</t>
  </si>
  <si>
    <t>Izkop in zasip jame za kabelsko spojko - NN plastični kabel, dimenzij 1,0×0,8×1,0 m</t>
  </si>
  <si>
    <t>Izdelava betonskega kabelskega jaška dim. 1,5×1,5×1,5m (svetle mere) izkop v zemljišču III. do V. ktg., montaža dvojnega povoznega LŽ pokrova s snemljivo prečko, montaža lestve za dostop, z vsemi potrebnimi uvodi,  nakladanje in odvoz odvečnega materiala ter stroški začasne in končne deponije, ometavanje in finalna obdelava jaška, čiščenje okolice - brez dobave LŽ pokrova.</t>
  </si>
  <si>
    <t xml:space="preserve">Odpenjanje in odklop obstoječega vodnika SKS </t>
  </si>
  <si>
    <t>Demontaža obstoječih betonskih drogov N-9, K-9</t>
  </si>
  <si>
    <t>Dobava in polaganje kabla v cevi:
 - NA2XY-J 4x35+1,5mm2   0,6/1kV</t>
  </si>
  <si>
    <t>Dobava in polaganje kabla v cevi:
 - NA2XY-J 4x70+1,5mm2   0,6/1kV</t>
  </si>
  <si>
    <t>Dobava in polaganje kabla v cevi:
 - NA2XY-J 4x240mm2   0,6/1kV</t>
  </si>
  <si>
    <t>Dobava in izdelava kabelske spojke za spoj kablov NA2XY-J 4×240 
npr. POLJ-01/4X 150-240-T Raychem</t>
  </si>
  <si>
    <t>Dobava in montaža  prostostoječe omare PS-PMO s temeljem dim. 600×1000×200mm: dvodelna, z montažno ploščo in temeljem, okencem v merilnem delu, IP53, tritočkovno zaklepanje, material razreda II, na podložni beton</t>
  </si>
  <si>
    <t>Dobava in montaža  prostostoječe omare PS-RO s temeljem dim. 750×1000×200mm: dvodelna, z montažno ploščo in temeljem, IP53, tritočkovno zaklepanje, material razreda II, na podložni beton</t>
  </si>
  <si>
    <t>Nadzor distributerja pri izvedbi</t>
  </si>
  <si>
    <t>Kontrolne meritve:
- napetostni preizkus kablov</t>
  </si>
  <si>
    <t>TK 59 50x4x0,6 GM</t>
  </si>
  <si>
    <t>Trasiranje trase zemeljskega kabla ali kabelske kanalizacije</t>
  </si>
  <si>
    <t>Dobava PVC cevi Φ 110 mm</t>
  </si>
  <si>
    <t>Izdelava 1x1 cevne kabelske kanalizacije s PVC cevmi premera 103,6/110 mm, PVC 125 mm ali dvosloj. PEHD cevmi premera 125 mm. Izkop jarka, polaganje cevi na 10 cm sloj peska (granul. 3-7 mm) zasip cevi s peskom do višine 10cm nad temenom cevi, polaganje opozorilnega traku, nadaljni zasip z izkopanim materialom, utrjevanje z vibracijsko ploščo (žabico) v slojih 20 do 25 cm, odvoz odvečnega materiala v deponijo in ureditev trase zemljišče 4. ktg globine 0,8m (brez dobave cevi)</t>
  </si>
  <si>
    <t>Dobava in ročno vgrajevanje betona C12/15 v kanal, nakladanje in odvoz izkopanega  materiala III-IV ktg.zaradi vgradnje betona in razlika med vgraditvijo betona in zasipom z utrditvijo</t>
  </si>
  <si>
    <t>Izkop in odstranitev obstoječega kabla</t>
  </si>
  <si>
    <t>Izkop in odstranitev TKO-2</t>
  </si>
  <si>
    <t>Dobava in montaža PVC traku z napisom "POZOR TELEKOM KABEL"</t>
  </si>
  <si>
    <t>Ročni izkop okrog obstoječega kabla oziroma kabelske kanalizacije</t>
  </si>
  <si>
    <t>Izdelava izvršilne dokumentacije novozgrajene kabelske kanalizacije in geodetski posnetek trase M+3K</t>
  </si>
  <si>
    <t>Označitev kablov v kabelskem jašku</t>
  </si>
  <si>
    <t>Dobava in izdelava ravne spojke na kablu TK 59 kapacitete do 50x4</t>
  </si>
  <si>
    <t>Odpiranje in prevezovanje obstoječe razcepne spojke na kablu TK 59 kapacitete do 50x4 - za 1 odcep</t>
  </si>
  <si>
    <t>Uvlečenje predvleke in TK 59 kabla kapacitete od 3x4 do 100x4 v plastično kabelsko kanalizacijo</t>
  </si>
  <si>
    <t>Električne meritve kabla na bobnu  kapacitete kabla do 50x4</t>
  </si>
  <si>
    <t>PAR</t>
  </si>
  <si>
    <t>Električne meritve položenih kabelskih dolžin (po polaganju) kapacit. do 250x4</t>
  </si>
  <si>
    <t>Končne električne meritve merilne službe z izdelavo merilnih rezultatov</t>
  </si>
  <si>
    <t>Tehnični nadzor TELEKOM - predvideno</t>
  </si>
  <si>
    <t>Vse postavke vključujejo ves potreben material, opremo, delo in transporte za izvedbo posamezne postavke.</t>
  </si>
  <si>
    <t>S 1 1 121</t>
  </si>
  <si>
    <t>Obnova in zavarovanje zakoličbe osi trase ostale javne ceste v ravninskem terenu</t>
  </si>
  <si>
    <t>S 1 1 221</t>
  </si>
  <si>
    <t>Postavitev in zavarovanje prečnega profila ostale javne ceste v ravninskem terenu</t>
  </si>
  <si>
    <t>S 1 2 132</t>
  </si>
  <si>
    <t>Odstranitev grmovja in dreves z debli premera do 10 cm ter vej na redko porasli površini - strojno</t>
  </si>
  <si>
    <t>S 1 2 151</t>
  </si>
  <si>
    <t>Posek in odstranitev drevesa z deblom premera 11 do 30 cm ter odstranitev vej</t>
  </si>
  <si>
    <t>S 1 2 152</t>
  </si>
  <si>
    <t>Posek in odstranitev drevesa z deblom premera 31 do 50 cm ter odstranitev vej</t>
  </si>
  <si>
    <t>S 1 2 163</t>
  </si>
  <si>
    <t>Odstranitev panja s premerom 11 do 30 cm z odvozom na deponijo na razdaljo nad 1000 m</t>
  </si>
  <si>
    <t>S 1 2 166</t>
  </si>
  <si>
    <t>Odstranitev panja s premerom 31 do 50 cm z odvozom na deponijo na razdaljo nad 1000 m</t>
  </si>
  <si>
    <t>S 1 2 282</t>
  </si>
  <si>
    <t>Odstranitev prometnega znaka s stranico/premerom 600 mm</t>
  </si>
  <si>
    <t>S 1 2 223</t>
  </si>
  <si>
    <t>Demontaža obvestilne table s površino nad 3 m2</t>
  </si>
  <si>
    <t>N 1 2 291</t>
  </si>
  <si>
    <t>Porušitev in odstranitev ograje iz žične mreže (panelna žična ograja)</t>
  </si>
  <si>
    <t>S 1 2 321</t>
  </si>
  <si>
    <t>Porušitev in odstranitev asfaltne plasti v debelini do 5 cm</t>
  </si>
  <si>
    <t>S 1 2 323</t>
  </si>
  <si>
    <t>Porušitev in odstranitev asfaltne plasti v debelini nad 10 cm</t>
  </si>
  <si>
    <t>N 1 2 333</t>
  </si>
  <si>
    <t>Porušitev in odstranitev betonskih tlakovcev.</t>
  </si>
  <si>
    <t>S 1 2 381</t>
  </si>
  <si>
    <t>Rezanje asfaltne plasti s talno diamantno žago, debele do 5 cm</t>
  </si>
  <si>
    <t>S 1 2 391</t>
  </si>
  <si>
    <t>Porušitev in odstranitev robnika iz cementnega betona</t>
  </si>
  <si>
    <t>N 1 2 408</t>
  </si>
  <si>
    <t>Prilagoditev višine jaška novi niveleti</t>
  </si>
  <si>
    <t>S 1 2 475</t>
  </si>
  <si>
    <t>Porušitev in odstranitev zidu iz kamna v cementni malti</t>
  </si>
  <si>
    <t>(okrog smetiščnih kant)</t>
  </si>
  <si>
    <t>N 1 2 409</t>
  </si>
  <si>
    <t>Porušitev in odstranitev BUS nadstrešnice</t>
  </si>
  <si>
    <t>S 2 1 113</t>
  </si>
  <si>
    <t>Površinski izkop plodne zemljine - 1. kategorije - strojno z odrivom do 100 m</t>
  </si>
  <si>
    <t>S 2 1 224</t>
  </si>
  <si>
    <t>Široki izkop vezljive zemljine - 3. kategorije - strojno z nakladanjem</t>
  </si>
  <si>
    <t>S 2 1 243</t>
  </si>
  <si>
    <t>Široki izkop mehke kamnine - 4. kategorije z nakladanjem</t>
  </si>
  <si>
    <t>S 2 1 314</t>
  </si>
  <si>
    <t>Izkop vezljive zemljine/zrnate kamnine - 3. kategorije za temelje, kanalske rove, prepuste, jaške in drenaže, širine do 1,0 m in globine do 1,0 m - strojno, planiranje dna ročno</t>
  </si>
  <si>
    <t>S 2 1 315</t>
  </si>
  <si>
    <t>Izkop mehke kamnine - 4. kategorije za temelje, kanalske rove, prepuste, jaške in drenaže, širine do 1,0 m in globine do 1,0 m</t>
  </si>
  <si>
    <t>S 2 1 324</t>
  </si>
  <si>
    <t>S 2 1 325</t>
  </si>
  <si>
    <t>S 2 1 364</t>
  </si>
  <si>
    <t>Izkop vezljive zemljine/zrnate kamnine - 3. kategorije za temelje, kanalske rove, prepuste, jaške in drenaže, širine 1,1 do 2,0 m in globine 1,1 do 2,0 m - strojno, planiranje dna ročno</t>
  </si>
  <si>
    <t>S 2 1 365</t>
  </si>
  <si>
    <t>Izkop mehke kamnine - 4. kategorije za temelje, kanalske rove, prepuste, jaške in drenaže, širine 1,1 do 2,0 m in globine 1,1 do 2,0 m</t>
  </si>
  <si>
    <t>S 2 2 112</t>
  </si>
  <si>
    <t>Ureditev planuma temeljnih tal vezljive zemljine - 3. kategorije</t>
  </si>
  <si>
    <t>S 2 2 114</t>
  </si>
  <si>
    <t>Ureditev planuma temeljnih tal mehke kamnine - 4. kategorije</t>
  </si>
  <si>
    <t>S 2 3 313</t>
  </si>
  <si>
    <t>Dobava in vgraditev geotekstilije za ločilno plast (po načrtu), natezna trdnost do nad 14 do 16 kN/m2</t>
  </si>
  <si>
    <t>S 2 3 116</t>
  </si>
  <si>
    <t>Izdelava drenažne plasti iz kamnitega materiala v debelini nad 40 cm</t>
  </si>
  <si>
    <t>(ponikovalni jarek)</t>
  </si>
  <si>
    <t>S 2 4 421</t>
  </si>
  <si>
    <t>Vgraditev posteljice v debelini plasti do 30 cm iz zrnate kamnine - 3. kategorije</t>
  </si>
  <si>
    <t>(vključno z nabavo materiala, zmrzlinsko odporen material)</t>
  </si>
  <si>
    <t>N 2 1 219</t>
  </si>
  <si>
    <t>Dobava in vgrajevanje materiala za drenažni zasip</t>
  </si>
  <si>
    <t>S 2 4 212</t>
  </si>
  <si>
    <t>Zasip z vezljivo zemljino - 3. kategorije - strojno</t>
  </si>
  <si>
    <t>S 2 4 118</t>
  </si>
  <si>
    <t xml:space="preserve">Izdelava nasipa iz zrnate kamnine - 3. kategorije z dobavo iz gramoznice </t>
  </si>
  <si>
    <t>S 2 5 112</t>
  </si>
  <si>
    <t>Humuziranje brežine brez valjanja, v debelini do 15 cm - strojno</t>
  </si>
  <si>
    <t>S 2 5 137</t>
  </si>
  <si>
    <t>Humuziranje zelenice brez valjanja, v debelini nad 15 cm - strojno</t>
  </si>
  <si>
    <t>S 2 5 151</t>
  </si>
  <si>
    <t>Doplačilo za zatravitev s semenom</t>
  </si>
  <si>
    <t>S 2 9 133</t>
  </si>
  <si>
    <t>Razprostiranje odvečne vezljive zemljine - 3. kategorije</t>
  </si>
  <si>
    <t>S 2 9 135</t>
  </si>
  <si>
    <t>Razprostiranje odvečne mehke/trde kamnine - 4. kategorije</t>
  </si>
  <si>
    <t>S 2 9 153</t>
  </si>
  <si>
    <t>Odlaganje odpadnega asfalta na komunalno deponijo</t>
  </si>
  <si>
    <t>S 2 9 154</t>
  </si>
  <si>
    <t>Odlaganje odpadnega cementnega betona na komunalno deponijo</t>
  </si>
  <si>
    <t>S 3 1 132</t>
  </si>
  <si>
    <t>Izdelava nevezane nosilne plasti enakomerno zrnatega drobljenca iz kamnine v debelini 21 do 30 cm</t>
  </si>
  <si>
    <t>S 3 1 442</t>
  </si>
  <si>
    <t>Izdelava nosilne plasti bituminizirane zmesi AC 16 base B 70/100 A3 v debelini 5 cm</t>
  </si>
  <si>
    <t>N 3 3 255</t>
  </si>
  <si>
    <t>Izdelava obrabne in zaporne plasti bituminizirane zmesi AC 8 surf B 70/100 A5 v debelini 5cm</t>
  </si>
  <si>
    <t>N 3 2 541</t>
  </si>
  <si>
    <t>Dobava in vgraditev betonske rebraste taktilne plošče 30/30/8cm, stiki zaliti s trajnoelstično zmesjo, komplet s peščeno podlago</t>
  </si>
  <si>
    <t>N 3 2 542</t>
  </si>
  <si>
    <t>Dobava in vgraditev betonske čepaste taktilne plošče 30/30/8cm, stiki zaliti s trajnoelstično zmesjo, komplet s peščeno podlago</t>
  </si>
  <si>
    <t>S 3 5 214</t>
  </si>
  <si>
    <t>Dobava in vgraditev predfabriciranega dvignjenega robnika iz cementnega betona  s prerezom 15/25 cm</t>
  </si>
  <si>
    <t>S 3 5 235</t>
  </si>
  <si>
    <t>Dobava in vgraditev predfabriciranega pogreznjenega robnika iz cementnega betona  s prerezom 15/25 cm</t>
  </si>
  <si>
    <t>N 3 1 240</t>
  </si>
  <si>
    <t>Dobava in vgraditev predfabriciranega dvignjenega robnika iz cementnega betona  s prerezom 8/20cm</t>
  </si>
  <si>
    <t>S 3 6 133</t>
  </si>
  <si>
    <t>Izdelava bankine iz drobljenca, široke 0,76 do 1,00 m</t>
  </si>
  <si>
    <t>N 4 1 417</t>
  </si>
  <si>
    <t>Oblikovanje asfaltne mulde (material je zajet pri asfaltih)</t>
  </si>
  <si>
    <t>S 4 1 231</t>
  </si>
  <si>
    <t>Utrditev jarka s kanaletami na stik iz cementnega betona, dolžine 100 cm in notranje širine dna kanalete 30 cm, na podložni plasti iz zmesi zrn drobljenca, debeli 10 cm</t>
  </si>
  <si>
    <t>S 4 1 121</t>
  </si>
  <si>
    <t>Tlakovanje jarka z lomljencem, debelina 20 cm, stiki zapolnjeni s cementno malto, na podložni plasti zmesi zrn drobljenca, debeli 10 cm</t>
  </si>
  <si>
    <t>S 4 2 134</t>
  </si>
  <si>
    <t>Izdelava vzdolžne in prečne drenaže, globoke do 1,0 m, na podložni plasti iz cementnega betona, debeline 10 cm, z gibljivimi plastičnimi cevmi premera 15 cm</t>
  </si>
  <si>
    <t>S 4 2 165</t>
  </si>
  <si>
    <t>Izdelava vzdolžne in prečne drenaže, globoke do 1,0 m, na podložni plasti iz cementnega betona, s trdimi plastičnimi cevmi premera 25 cm</t>
  </si>
  <si>
    <t>S 4 3 193</t>
  </si>
  <si>
    <t>Izdelava kanalizacije iz cevi iz polietilena, vključno s podložno plastjo iz cementnega betona, premera 25 cm, v globini do 1,0 m</t>
  </si>
  <si>
    <t>SN8</t>
  </si>
  <si>
    <t>S 4 5 211</t>
  </si>
  <si>
    <t>Izdelava poševne vtočne ali iztočne glave prepusta krožnega prereza iz cementnega betona s premerom 30 do 40 cm</t>
  </si>
  <si>
    <t>premer 20-25cm</t>
  </si>
  <si>
    <t>S 4 4 333</t>
  </si>
  <si>
    <t>Izdelava jaška iz polietilena, krožnega prereza s premerom 50 cm, globokega 1,5 do 2,0 m</t>
  </si>
  <si>
    <t>S 4 4 854</t>
  </si>
  <si>
    <t>Dobava in vgraditev rešetke iz duktilne litine z nosilnostjo 400 kN, s prerezom 400/400 mm</t>
  </si>
  <si>
    <t>N 4 2 880</t>
  </si>
  <si>
    <t>Dobava in vgraditev robniške rešetke iz duktilne litine</t>
  </si>
  <si>
    <t>S 5 2 222</t>
  </si>
  <si>
    <t>Dobava in postavitev rebrastih žic iz visokovrednega naravno trdega jekla B St 500 S s premerom do 12 mm, za srednje zahtevno ojačitev</t>
  </si>
  <si>
    <t>S 5 3 614</t>
  </si>
  <si>
    <t>Doplačilo za zagotovitev kvalitete cementnega betona C 30/37 za stopnjo izpostavljenosti XC4</t>
  </si>
  <si>
    <t>S 5 3 253</t>
  </si>
  <si>
    <t>Dobava in vgraditev ojačenega cementnega betona C30/37 v prerez 0,31 do 0,50 m3/m2-m1</t>
  </si>
  <si>
    <t>S 5 3 621</t>
  </si>
  <si>
    <t>Doplačilo za zagotovitev kvalitete cementnega betona C 30/37 za stopnjo izpostavljenosti XD1</t>
  </si>
  <si>
    <t>N 5 3 633</t>
  </si>
  <si>
    <t>Doplačilo za zagotovitev kvalitete cementnega betona C 30/37 za stopnjo izpostavljenosti XF2</t>
  </si>
  <si>
    <t>S 5 8 232</t>
  </si>
  <si>
    <t>Dobava in vgraditev ograje za pešce po detajlu iz načrta iz jeklenih cevnih ali pravokotnih profilov z vertikalnimi in/ali horizontalnimi polnili, visoke ... cm</t>
  </si>
  <si>
    <t>h=110cm</t>
  </si>
  <si>
    <t>S 4 2 411</t>
  </si>
  <si>
    <t>Izdelava izcednice (barbakane) iz gibljive plastične cevi, premera 5 cm, dolžine do 50 cm</t>
  </si>
  <si>
    <t>S 4 2 213</t>
  </si>
  <si>
    <t xml:space="preserve">Izdelava vzdolžne in prečne drenaže, globoke do 1,0 m, iz zmesi kamnitih zrn, na podložni plasti iz cementnega betona </t>
  </si>
  <si>
    <t>(cca 18m na točkovnih temeljih in 24m na parapetnem zidu)</t>
  </si>
  <si>
    <t>N 5 3 634</t>
  </si>
  <si>
    <t>Dobava in vgraditev  materiala za izdelavo temelja iz cementnega betona C 12/15, globine 80 cm, premera 40 cm</t>
  </si>
  <si>
    <t>S 6 1 124</t>
  </si>
  <si>
    <t>Izdelava temelja iz cementnega betona C 12/15, globine 80 cm, premera 50 cm</t>
  </si>
  <si>
    <t>S 6 1 217</t>
  </si>
  <si>
    <t>Dobava in vgraditev stebrička za prometni znak iz vroče cinkane jeklene cevi s premerom 64 mm, dolge 3500 mm</t>
  </si>
  <si>
    <t>S 6 1 218</t>
  </si>
  <si>
    <t>Dobava in vgraditev stebrička za prometni znak iz vroče cinkane jeklene cevi s premerom 64 mm, dolge 4000 mm</t>
  </si>
  <si>
    <t>N 6 1 221</t>
  </si>
  <si>
    <t>Dobava pritrdilnega materiala za pritrditev znaka na drog CR in pritrditev znaka na drog CR.</t>
  </si>
  <si>
    <t>N 6 1 660</t>
  </si>
  <si>
    <t>Dobava in pritrditev osmerokotnega prometnega znaka, podloga iz aluminjaste pločevine, A=60cm, RA2</t>
  </si>
  <si>
    <t>N 6 1 721</t>
  </si>
  <si>
    <t>Dobava in pritrditev prometnega znaka, podloga iz aluminijaste pločevine, RA1, velikost od 0,21 do 0,40m2</t>
  </si>
  <si>
    <t>N 6 1 723</t>
  </si>
  <si>
    <t>Dobava in pritrditev prometnega znaka, podloga iz aluminijaste pločevine, RA3, velikost od 0,21 do 0,40m2</t>
  </si>
  <si>
    <t>S 6 2 123</t>
  </si>
  <si>
    <t>Izdelava tankoslojne vzdolžne označbe na vozišču z enokomponentno belo barvo, vključno 250 g/m2 posipa z drobci / kroglicami stekla, strojno, debelina plasti suhe snovi 250 mikrometra, širina črte 15 cm</t>
  </si>
  <si>
    <t>S 6 2 253</t>
  </si>
  <si>
    <t>Doplačilo za izdelavo prekinjenih vzdolžnih označb na vozišču, širina črte 15 cm</t>
  </si>
  <si>
    <t>S 6 2 168</t>
  </si>
  <si>
    <t>Izdelava tankoslojne prečne in ostalih označb na vozišču z enokomponentno belo barvo, vključno 250 g/m2 posipa z drobci / kroglicami stekla, strojno, debelina plasti suhe snovi 250 mikrometra, površina označbe nad 1,5 m2</t>
  </si>
  <si>
    <t>N 6 2 840</t>
  </si>
  <si>
    <t>Izdelava debeloslojne označbe na vozišču v širini 30cm ( rebraste taktilne oznake) z večkomponentno hladno plastiko z vmešanimi drobci/kroglicami stekla, vključno 200g/m2 dodatnega posipa z drobci stekla, po priloženem detajlu</t>
  </si>
  <si>
    <t>N 7 1 556</t>
  </si>
  <si>
    <t>Postavitev in vzdrževanje zapore cestišča s pripadajočo prometno signalizacijo, za vse faze del, ki se po končanih delih odstrani. Upoštevano vsa dela potrebna za izvedbo zapore za vse faze del in ves čas trajanja, vključno z izdelavo elaborata zapore.</t>
  </si>
  <si>
    <t>Geomehanski nadzor</t>
  </si>
  <si>
    <t>N 11 1 000</t>
  </si>
  <si>
    <t>N 1 2 405</t>
  </si>
  <si>
    <t>Porušitev in odstranitev betonskih kanalet</t>
  </si>
  <si>
    <t>S 1 2 411</t>
  </si>
  <si>
    <t>Porušitev in odstranitev prepusta iz cevi s premerom do 60 cm</t>
  </si>
  <si>
    <t>S 1 2 431</t>
  </si>
  <si>
    <t>Porušitev in odstranitev jaška z notranjo stranico/premerom do 60 cm</t>
  </si>
  <si>
    <t>S 1 2 435</t>
  </si>
  <si>
    <t>Porušitev in odstranitev glave prepusta s premerom do 60 cm</t>
  </si>
  <si>
    <t>N 1 1 960</t>
  </si>
  <si>
    <t xml:space="preserve">Prestavitev elektro omarice (vključena vsa potrebna gradbena  in elektro dela ter morebitna dovoljenja in nadzor upravljalca)._x000D_
</t>
  </si>
  <si>
    <t>N 1 1 961</t>
  </si>
  <si>
    <t>Prilagoditev(dvig) obstoječega jaška novi niveleti</t>
  </si>
  <si>
    <t>N 2 2 232</t>
  </si>
  <si>
    <t>Zaščita brežine z roliranjem, v debelini nad 30cm</t>
  </si>
  <si>
    <t>N 4 1 430</t>
  </si>
  <si>
    <t>Dobava in vgrajevanje betonskega segmenta š=50cm, vključno z betonsko podlago</t>
  </si>
  <si>
    <t>S 4 3 192</t>
  </si>
  <si>
    <t>S 4 3 194</t>
  </si>
  <si>
    <t>S 4 4 363</t>
  </si>
  <si>
    <t>Izdelava jaška iz polietilena, krožnega prereza s premerom 80 cm, globokega 1,5 do 2,0 m</t>
  </si>
  <si>
    <t>S 4 4 835</t>
  </si>
  <si>
    <t>Dobava in vgraditev rešetke iz duktilne litine z nosilnostjo 125 kN, s prerezom 400/400 mm</t>
  </si>
  <si>
    <t>N 4 4 880</t>
  </si>
  <si>
    <t>S 4 4 975</t>
  </si>
  <si>
    <t>Dobava in vgraditev pokrova iz duktilne litine z nosilnostjo 400 kN, s prerezom 600/600 mm</t>
  </si>
  <si>
    <t>N 4 4 901</t>
  </si>
  <si>
    <t>Dobava in vgraditev dilatacijske (razbremenilne) plošče</t>
  </si>
  <si>
    <t>S 4 4 845</t>
  </si>
  <si>
    <t>Dobava in vgraditev rešetke iz duktilne litine z nosilnostjo 250 kN, s prerezom 400/400 mm</t>
  </si>
  <si>
    <t>S 6 2 121</t>
  </si>
  <si>
    <t>Izdelava tankoslojne vzdolžne označbe na vozišču z enokomponentno belo barvo, vključno 250 g/m2 posipa z drobci / kroglicami stekla, strojno, debelina plasti suhe snovi 250 mikrometra, širina črte 10 cm</t>
  </si>
  <si>
    <t>S 6 4 435</t>
  </si>
  <si>
    <t>Dobava in vgraditev jeklene varnostne ograje, vključno vse elemente, za nivo zadrževanja N2 in za delovno širino W5</t>
  </si>
  <si>
    <t>S 6 4 281</t>
  </si>
  <si>
    <t>Dobava in vgraditev vkopane zaključnice, dolžine 4 m</t>
  </si>
  <si>
    <t>N 6 3 901</t>
  </si>
  <si>
    <t>Dobava in pritrditev parkirnih omejevalcev iz umetne mase</t>
  </si>
  <si>
    <t>Uvrtavanje moznikov za sidranje kamnite obloge v parapetni zid, raster moznikov 1,0/1,0 m, globina uvrtavanja 10 cm, premer fi12 mm, mozniki fi8 mm vroče cinkani, po načrtu.</t>
  </si>
  <si>
    <t>S 5 9 532</t>
  </si>
  <si>
    <t>Izdelava vrhnje tesnilne plasti z enojnim varjenim bitumenskim trakom debeline 4,5 mm, stikovanje s preklopi</t>
  </si>
  <si>
    <t>Hidroizolacija na opornikih, vključno z predhodnim bitumenskim premazom.</t>
  </si>
  <si>
    <t>S 5 9 992</t>
  </si>
  <si>
    <t>Izdelava delovnega stika s plocevino 300/1 mm, brez izolacijskih trakov</t>
  </si>
  <si>
    <t>Delvni stik temelj - opornik</t>
  </si>
  <si>
    <t>S 6 4 812</t>
  </si>
  <si>
    <t>Dobava in vgraditev temelja in napenjalnega stebricka za zašcitno ograjo, vkljucno sidra in razpornice za utrditev (po nacrtu), stebricek iz aluminijaste cevi</t>
  </si>
  <si>
    <t>S 6 4 822</t>
  </si>
  <si>
    <t>Dobava in vgraditev temelja in vmesnega stebricka za zašcitno ograjo po nacrtu), stebricek iz aluminijaste cevi</t>
  </si>
  <si>
    <t>S 6 4 831</t>
  </si>
  <si>
    <t>Dobava in vgraditev mreže za zašcitno ograjo (po nacrtu) iz vroce cinkane jeklene žice</t>
  </si>
  <si>
    <t>Višina ograje 150 cm</t>
  </si>
  <si>
    <t/>
  </si>
  <si>
    <t xml:space="preserve">  SEZ         80x0,9    </t>
  </si>
  <si>
    <t xml:space="preserve">  SPZ         24x0,9    </t>
  </si>
  <si>
    <t>Kabelski jašek tip D (GSMR) izmer BC Ø100mm, globine do 2m  - lahki litoželezni pokrov</t>
  </si>
  <si>
    <t>Izdelava kabelskega uvoda na obstoječem kabelskem jašku z izdelavo in obdelavo odprtin za uvod do 6x cev  PVCØ125 mm</t>
  </si>
  <si>
    <t>0018</t>
  </si>
  <si>
    <t>0019</t>
  </si>
  <si>
    <t>0020</t>
  </si>
  <si>
    <t>Končne optične meritve na optičnem kablu z izdelavo merilne dokumentacije:
- do 24 vlaken</t>
  </si>
  <si>
    <t>0021</t>
  </si>
  <si>
    <t>Končne optične meritve na optičnem kablu z izdelavo merilne dokumentacije:
- do 72 vlaken</t>
  </si>
  <si>
    <r>
      <rPr>
        <u/>
        <sz val="8"/>
        <rFont val="Arial"/>
        <family val="2"/>
        <charset val="238"/>
      </rPr>
      <t xml:space="preserve">OPOMBA: </t>
    </r>
    <r>
      <rPr>
        <sz val="8"/>
        <rFont val="Arial"/>
        <family val="2"/>
        <charset val="238"/>
      </rPr>
      <t>Pri vseh postavkah je upoštevano delo in potreben material!</t>
    </r>
  </si>
  <si>
    <r>
      <rPr>
        <u/>
        <sz val="8"/>
        <rFont val="Arial"/>
        <family val="2"/>
        <charset val="238"/>
      </rPr>
      <t>OPOMBA</t>
    </r>
    <r>
      <rPr>
        <sz val="8"/>
        <rFont val="Arial"/>
        <family val="2"/>
        <charset val="238"/>
      </rPr>
      <t>: Za gradnjo kabelske kanalizacije uporabimo gladke PVC cevi!</t>
    </r>
  </si>
  <si>
    <r>
      <rPr>
        <u/>
        <sz val="8"/>
        <rFont val="Arial"/>
        <family val="2"/>
        <charset val="238"/>
      </rPr>
      <t>OPOMBA:</t>
    </r>
    <r>
      <rPr>
        <sz val="8"/>
        <rFont val="Arial"/>
        <family val="2"/>
        <charset val="238"/>
      </rPr>
      <t xml:space="preserve"> V popisu so zajeta le dela, ki so potrebna za prestavitev in zaščito SVTK vodov in naprav!</t>
    </r>
  </si>
  <si>
    <r>
      <rPr>
        <u/>
        <sz val="8"/>
        <rFont val="Arial"/>
        <family val="2"/>
        <charset val="238"/>
      </rPr>
      <t>OPOMBA:</t>
    </r>
    <r>
      <rPr>
        <sz val="8"/>
        <rFont val="Arial"/>
        <family val="2"/>
        <charset val="238"/>
      </rPr>
      <t xml:space="preserve"> Nepredvidena dela (material in delo) so določena z odstotkom od investicije - obračunati po dejansko izvedenih delih z vpisom nadzornega organa v gradbeni dnevnik!</t>
    </r>
  </si>
  <si>
    <t>Zakoličba vodovod, kanalizacija, TK,…</t>
  </si>
  <si>
    <t>Kombinirani ročno/strojni (30/70%) izkop in zasip kabelskega jarka v (zasip-nabijanje v plasteh po 20 cm) zemljini III.kat.dim: 0.40 x 0.8 m</t>
  </si>
  <si>
    <t>Kombinirani ročno/strojni (30/70%) izkop kabelskega jarka v zemljini III.kat.dim: 0.50 x 1.0 m, ter ponovni zasip (nabijanje…)</t>
  </si>
  <si>
    <t xml:space="preserve">Demontaža obstoječega SKS 3x35+71,5+2×16 </t>
  </si>
  <si>
    <t>Dobava in izdelava kabelske spojke za spoj kablov NA2XY-J 4×70+1,5 npr. POLJ-01/4X 25-70 Raychem</t>
  </si>
  <si>
    <t>Dobava in izdelava kabelske spojke za spoj kablov NA2XY-J 4×35/4×16mm2
npr. POLJ-01/4X 10-35 Raychem</t>
  </si>
  <si>
    <t>Dobava in izdelava kabelskih končnikov in priključitev v omarici oz. na drogu:
-  za kable 16-50 mm2 - notranja montaža</t>
  </si>
  <si>
    <t>Dobava in izdelava kabelskih končnikov in priključitev v omarici oz. na drogu:
-  za kable 150-240 mm2 - notranja montaža</t>
  </si>
  <si>
    <t>Premontaža obstoječe opreme iz obstoječe priključno merilne omare v omaro PS-PMO (števec, varovalčna podnožja s tarifnimi varovalkami, odvodniki prenapetosti, ključavnica in ostala drobna oprema.</t>
  </si>
  <si>
    <t>Dobava in montaža opreme v prostostoječo razdelilno omaro PS-RO:
- zbiralčni sistem Ecu 30×5mm
- nosilec zbiralk 3p
- set za priključitev dovodnega kabla 4×240mm2 Al na zbiralke
- varovalčna letev NH00 3P 160A
- varovalke NH00/125A
- varovalčna letev NH3 3P 630A
- varovalčna letev NH1 3P 250A
- varovalke NH3/160A
- varovalke NH1/50A
- PEN zbiralka
- ključavnica distributerja
- ostali spončni ,vezni in drobni material</t>
  </si>
  <si>
    <t xml:space="preserve">
1 kpl 
2 kos
1 kpl
1 kos
3 kos
1 kos
3 kos
3 kos
6 kos
1 kos
1 kos
1kpl</t>
  </si>
  <si>
    <t>Izkop kabelskega jarka globine 0,8m in širine 0,3m. Zasip s presejanim izkopanim materialom, utrjevanje z vibracijsko ploščo (žabico) v slojih 20 do 25cm, odvoz odvečnega materiala in ureditev trase - zemljina IV.ktg.</t>
  </si>
  <si>
    <t>Izdelava kabelskega jaška BC Φ60, z LŽ pokrovom nosilnosti 125kN, izkop v III-IV. ktg., nakladanje in
odvoz materiala, čiščenje terena</t>
  </si>
  <si>
    <t>Cestni del je zajet v načrtu ceste</t>
  </si>
  <si>
    <t>Dobava in vgraditev peščenega materiala granulacije 0 do 4 mm s komprimacijo, v coni cevovoda v debelini 30 cm nad temenom, s komprimacijo v plasteh po 20 cm, zbitost 95% po proctorju, vključno z nabavo in transportom materiala.</t>
  </si>
  <si>
    <t xml:space="preserve">Zasipanje kanala izven cone cevovoda iz naravno pridobljenega prodno peščenega nasipnega materiala v plasteh d=20 cm in komprimacijo do stopnje 95% po proctorju, vključno z nabavo in transportom materiala. Zasip do globine ureditve ceste. </t>
  </si>
  <si>
    <t>V kolikor se ugotovi na licu mesta ustreznost izkopanega materiala se lahko le ta uporabi. Ureditev ceste je zajeto v načrtu ceste. Vsa asfaltna dela so zajeta v popisu ceste.</t>
  </si>
  <si>
    <t>Izvedba obešanja termoizoliranega vodovoda pod konstrukcijo nadvoza v kompletu z upoštevanjem stroškov delovnega odra oz delovnega dvigala</t>
  </si>
  <si>
    <t>Izveba termoizolacije in mehanske zaščite spojev predizoliranih cevi in kompenzatorjev raztezka pri obešanju pod konstrukcijo nadvoza. V kompletu s prevezavami grelnega kabla.</t>
  </si>
  <si>
    <t>PE100 RC d110, SDR 11, NP 16 bar</t>
  </si>
  <si>
    <t xml:space="preserve">Izvedba vseh potrebnih del pri izvedbi križanja komunalnega kanala z obstoječim in predvidenim komunalnim vodom vključno s potrebnim zavarovanjem. </t>
  </si>
  <si>
    <t>Test delovanja grelnega kabla termoizoliranega cevovoda</t>
  </si>
  <si>
    <t xml:space="preserve">Dobava in vgraditev tipskega vodotesnega AB okroglega vodovodnega jaška fi 80cm in globine do 1,5m. Jašek v kompletu, s preboji za cevovode, s tesnenjem z vodotesno malto,  hidroizolacijo, s sidrno malto, LŽ pokrovom 250kN      </t>
  </si>
  <si>
    <t>Prilagoditi situaciji na terenu. Jašek za vgradnjo avtomatskega zračnika</t>
  </si>
  <si>
    <t>Ispiranje cevovoda in dezinfekcija po potrebi</t>
  </si>
  <si>
    <t>Ureditev provizorijev za prehod preko jarkov v času gradnje, v skladu s predpisi iz varstva pri gradbenem delu.
2x ploh (L=300cm, š=30cm, d=4,8cm) 
2x deska (L=300cm, š=10cm, d=1,8cm)
8x tramič (L=120cm, š=4,8 x 4,8cm) 
Opomba: Količina je ocenjena. Obračun po dejanskih stroških.</t>
  </si>
  <si>
    <t>PE100 RC d40, SDR 11, NP 16 bar</t>
  </si>
  <si>
    <t>PE100 RC d32, SDR 11, NP 16 bar</t>
  </si>
  <si>
    <t>PE100  d110, SDR 11, NP 16 bar</t>
  </si>
  <si>
    <t>Dobava, transport raznos in vgradnja JE zaščitnih cevi, zunanja korozijska zaščita - 2x premaz bitumen. Material ST 35.4. Vključno z vsemi potrebnimi drsnimi vodili s kolesci in čelnimi manšetami.</t>
  </si>
  <si>
    <t>Ureditev provizorijev za prehod preko jarkov v času gradnje, v skladu s predpisi iz varstva pri gradbenem delu.
2x ploh (L=300cm, š=30cm, d=4,8cm)                    
2x deska (L=300cm, š=10cm, d=1,8cm) 
8x tramič (L=120cm, š=4,8 x 4,8cm)  
Opomba: Količina je ocenjena. Obračun po dejanskih stroških.</t>
  </si>
  <si>
    <t>PRIPRAVLJALNA DELA</t>
  </si>
  <si>
    <t>KANALIZACIJA</t>
  </si>
  <si>
    <t>ZAKLJUČNA DELA</t>
  </si>
  <si>
    <t>Zap. št.</t>
  </si>
  <si>
    <t>V enotnih cenah upoštevati nabavo, dobavo in vgradnjo materialov.</t>
  </si>
  <si>
    <t>10</t>
  </si>
  <si>
    <t>10.1</t>
  </si>
  <si>
    <t xml:space="preserve">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izdelava elaborata za pridobitev dovoljenja za zaporo ceste, stroški soglasja in zapore ceste, ureditev obvozov. Upoštevati tudi navodila za ravnanje z gradbenimi odpadki v skladu s tehničnimi predpisi, normativi in navodili za gospodarjenje z gradbenimi odpadki oziroma veljavno zakonodajo, predpise iz varstva pri delu ter projektno dokumentacijo. </t>
  </si>
  <si>
    <t>Določitev mikrolokacije podzemnih komunalnih naprav na celotni trasi vse komplet</t>
  </si>
  <si>
    <t>SKUPAJ:</t>
  </si>
  <si>
    <t>10.2</t>
  </si>
  <si>
    <t>V enotnih cenah zajeti strošek izdelave vseh potrebnih meritev, pregledov, atestov, črpanje vode iz gradbene jame, zavarovanje gradbene jame, sprotna izdelava geodetskega posnetka (pogoj za obračun), pregled kanalizacije s TV kontrolnim sistemom, čiščenje in spiranje kanala ter jaškov po končanih delih, pregled tesnosti.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rušenje podzemne komunalne infrastrukture, kjer je to predvideno, stroške izdelave vseh potrebnih meritev, pregledov, atestov (skladno s Posebnimi tehničnimi pogoji), vse začasne odvoze v gradbiščno deponijo vključno z ureditvijo deponije na gradbišču. Obračun v raščenem stanju, nasipna dela se obračunajo po prostornini zemljine v vgrajenem stanju. Vsa zemeljska dela se izvaja pod nadzorom geomehanika. Izkop III. ktg. se odpelje v predelavo gradbenih odpadkov, z izkopom IV. - V. ktg. pa se po predhodni pripravi materiala, izvede zasip kanala.</t>
  </si>
  <si>
    <t>Zakoličenje osi trase kanalizacije, vse komplet</t>
  </si>
  <si>
    <t>Zakoličba s stransko zaščito višine in pozicijo jaška, vse komplet</t>
  </si>
  <si>
    <t>Strojni izkop kanala globine 0-2 m v terenu III.-IV. ktg, z direktnim nakladanjem materiala na prevozno sredstvo. Obračun po dejansko izvršenih delih in v raščenem stanju, vse komplet - obračunano do -30 cm</t>
  </si>
  <si>
    <t>Strojni izkop kanala globine 0-2 m v terenu V. ktg, (pikiranje) z direktnim nakladanjem materiala na prevozno sredstvo. Obračun po dejansko izvršenih delih in v raščenem stanju, vse komplet - obračunano do -30 cm</t>
  </si>
  <si>
    <t>Zasip kanalov z ustrezno pripravljenim izkopnim materialom (mleta kamnina fi do 45 mm). Zasip in utrjevanje v plasteh do 30 cm s komprimacijo. Stopnja zbitosti do 95 % po SPP. Zasip obračunan do spodnjega ustroja (-30 cm), vse komplet</t>
  </si>
  <si>
    <t>Dobava in zasip kanalov s tamponom 0 - 32 mm v plasteh v debelini do 30 cm vključno z razgrinjanjem, utrjevanjem in valjanjem v plasteh v projektiranem naklonu, deformacijski modul  Ev2=100 MN/m2, komplet s planiranjem tampona +- 1 cm in skomprimiran na minimalni deformacijski modul Ev2 &gt; 100 MN/m2 in razmerjem Ev2/Ev1 =&lt; 2,2, utrditi na 95 % SPP. Zasip obračunan do spodnjega ustroja (-30 cm), vse komplet</t>
  </si>
  <si>
    <t xml:space="preserve">Odvoz izkopnega materiala v predelavo gradbenih odpadkov. Obračun po dejansko izvršenih delih in v raščenem stanju, vse komplet </t>
  </si>
  <si>
    <t xml:space="preserve">Planiranje in utrjevanje dna kanala  s točnostjo +/- 2 cm v projektiranem naklonu, vse komplet </t>
  </si>
  <si>
    <t xml:space="preserve">Dobava in polaganje PVC cevi notranjega fi 188,20 mm SN 8 na pripravljeno peščeno posteljico deb. 10 cm in obsipom cevi s peskom 30 cm (0-4 mm) nad temenom cevi s komprimacijo  do 95 % SPP, vključno s spajanjem elementov ter priključitvijo na jaške, drsnimi spojkami, vse komplet - FK </t>
  </si>
  <si>
    <t>Dobava in polaganje PVC cevi notranjega fi 150,60 mm SN 8 na pripravljeno peščeno posteljico deb. 10 cm in obsipom cevi s peskom 30 cm (0-4 mm) nad temenom cevi s komprimacijo  do 95 % SPP, vključno s spajanjem elementov ter priključitvijo na jaške oziroma obstoječe cevi pri objektih, drsnimi spojkami, vse komplet - FK hišni priključki</t>
  </si>
  <si>
    <t xml:space="preserve">Dobava in položitev tlačnega voda PE 100 mm d=63, vključno  s pripravljeno peščeno posteljico deb. 10 cm in obsipom cevi s peskom 30 cm (0-4 mm) nad temenom cevi s komprimacijo  do 95 % SPP, vključno s spajanjem elementov ter priključitvijo na jaške, vse komplet - tlačni vod </t>
  </si>
  <si>
    <t xml:space="preserve">Zavarovanje obstoječih komunalnih vodov pri križanju s kanalizacijo skladno z zahtevami upravljalca v dolžini do 5 m, vse komplet </t>
  </si>
  <si>
    <t xml:space="preserve">Dobava in izdelava okroglih revizijskih PE jaškov fi 80 cm, globina do 1,0  m, z nastavki za priključke, dnom, muldo, tesnilom in konusnim zaključkom za pokrov.  Vključno z obdelavo jaška, ltž pokrovom nosilnosti 400 kN z vijakom (npr. Livar art. 604a ali 605a),  AB razbremenilno ploščo za pokrove, potrebnim dodatnim izkopom za jašek, odvozom izkopnega materiala v predelavo gradbenih odpadkov, zasip,, 70 % pokrovov brez odprtin za prezračevanje, 30 % pa z odprtinami za prezračevanje,  vse komplet   </t>
  </si>
  <si>
    <t xml:space="preserve">Dobava in izdelava okroglih revizijskih PE jaškov fi 80 cm, globina 1,0 - 2,0 m, z nastavki za priključke, dnom, muldo, tesnilom in konusnim zaključkom za pokrov.  Vključno z obdelavo jaška, ltž pokrovom nosilnosti 400 kN z vijakom (npr. Livar art. 604a ali 605a),  AB razbremenilno ploščo za pokrove, potrebnim dodatnim izkopom za jašek, odvozom izkopnega materiala v predelavo gradbenih odpadkov, zasip,, 70 % pokrovov brez odprtin za prezračevanje, 30 % pa z odprtinami za prezračevanje,  vse komplet   </t>
  </si>
  <si>
    <t>Dobava in vgraditev čepov na PVC cevi fi 160 mm, vse komplet</t>
  </si>
  <si>
    <t>10.3</t>
  </si>
  <si>
    <t>S 2 1 425</t>
  </si>
  <si>
    <t>Izkop mehke kamnine - 4. kategorije za gradbene jame za objekte, globine 1,1 do 2,0 m</t>
  </si>
  <si>
    <t>Izdelava kanalizacije iz cevi iz polietilena, vključno s podložno plastjo iz cementnega betona, premera 25 cm, v globini do 1,0 m opomba:SN8</t>
  </si>
  <si>
    <t>ponikovalno polje, frakcija 32mm</t>
  </si>
  <si>
    <t>Izdelava kanalizacije iz cevi iz polietilena, vključno s podložno plastjo iz cementnega betona, premera 20 cm, v globini do 1,0 m opomba:SN8</t>
  </si>
  <si>
    <t xml:space="preserve">Izdelava kanalizacije iz cevi iz polietilena, vključno s podložno plastjo iz cementnega betona, premera 30 cm, v globini do 1,0 m opomba:SN8_x000D_
</t>
  </si>
  <si>
    <t>N 4 4 506</t>
  </si>
  <si>
    <t>Dobava in vgraditev perforiranega jaška h=2m iz armiranega cementnega betona premera 200cm vključno s pokrovom.</t>
  </si>
  <si>
    <t>S 4 4 851</t>
  </si>
  <si>
    <t>Dobava in vgraditev rešetke iz duktilne litine z nosilnostjo 400 kN, krožnega prereza s premerom 600 mm</t>
  </si>
  <si>
    <t>S 4 4 952</t>
  </si>
  <si>
    <t>Dobava in vgraditev pokrova iz duktilne litine z nosilnostjo 125 kN, krožnega prereza s premerom 600 mm</t>
  </si>
  <si>
    <t>1.1</t>
  </si>
  <si>
    <t>1.2</t>
  </si>
  <si>
    <t>4.1.1</t>
  </si>
  <si>
    <t>4.2.1</t>
  </si>
  <si>
    <t>4.3.1</t>
  </si>
  <si>
    <t>4.3.2</t>
  </si>
  <si>
    <t>7</t>
  </si>
  <si>
    <t>7.1.1</t>
  </si>
  <si>
    <t>7.1.2</t>
  </si>
  <si>
    <t>7.2</t>
  </si>
  <si>
    <t>7.2.1</t>
  </si>
  <si>
    <t>7.2.2</t>
  </si>
  <si>
    <t>7.3</t>
  </si>
  <si>
    <t>9</t>
  </si>
  <si>
    <t>9.1</t>
  </si>
  <si>
    <t>9.2</t>
  </si>
  <si>
    <t>9.3</t>
  </si>
  <si>
    <t>9.4</t>
  </si>
  <si>
    <t>1.1.1.1.</t>
  </si>
  <si>
    <t>1.1.1.2</t>
  </si>
  <si>
    <t>1.1.2.1</t>
  </si>
  <si>
    <t>1.1.2.2</t>
  </si>
  <si>
    <t>1.1.2.3</t>
  </si>
  <si>
    <t>1.1.2.4</t>
  </si>
  <si>
    <t>1.1.2.5</t>
  </si>
  <si>
    <t>1.1.2.6</t>
  </si>
  <si>
    <t>1.1.3.1</t>
  </si>
  <si>
    <t>1.1.3.2</t>
  </si>
  <si>
    <t>1.1.3.3</t>
  </si>
  <si>
    <t>1.1.3.4</t>
  </si>
  <si>
    <t>1.1.3.5</t>
  </si>
  <si>
    <t>1.1.4</t>
  </si>
  <si>
    <t>1.1.4.1</t>
  </si>
  <si>
    <t>1.1.4.2</t>
  </si>
  <si>
    <t>1.1.4.3</t>
  </si>
  <si>
    <t>1.1.4.4</t>
  </si>
  <si>
    <t>1.1.5</t>
  </si>
  <si>
    <t>1.1.5.1</t>
  </si>
  <si>
    <t>1.1.5.1.1</t>
  </si>
  <si>
    <t>1.1.5.1.2</t>
  </si>
  <si>
    <t>1.1.5.1.3</t>
  </si>
  <si>
    <t>1.1.5.1.4</t>
  </si>
  <si>
    <t>1.1.5.1.5</t>
  </si>
  <si>
    <t>1.1.5.2</t>
  </si>
  <si>
    <t>1.1.6</t>
  </si>
  <si>
    <t>1.1.6.1</t>
  </si>
  <si>
    <t>1.1.6.2</t>
  </si>
  <si>
    <t>1.1.7</t>
  </si>
  <si>
    <t>1.1.7.1</t>
  </si>
  <si>
    <t>1.2.1.1</t>
  </si>
  <si>
    <t>1.2.1.2</t>
  </si>
  <si>
    <t>1.2.2</t>
  </si>
  <si>
    <t>1.2.2.1</t>
  </si>
  <si>
    <t>1.2.2.2</t>
  </si>
  <si>
    <t>1.2.2.3</t>
  </si>
  <si>
    <t>1.2.2.4</t>
  </si>
  <si>
    <t>1.2.2.5</t>
  </si>
  <si>
    <t>1.2.2.6</t>
  </si>
  <si>
    <t>1.2.3</t>
  </si>
  <si>
    <t>1.2.3.1</t>
  </si>
  <si>
    <t>1.2.3.2</t>
  </si>
  <si>
    <t>1.2.3.3</t>
  </si>
  <si>
    <t>1.2.3.4</t>
  </si>
  <si>
    <t>1.2.3.5</t>
  </si>
  <si>
    <t>1.2.4</t>
  </si>
  <si>
    <t>1.2.4.1</t>
  </si>
  <si>
    <t>1.2.4.2</t>
  </si>
  <si>
    <t>1.2.4.3</t>
  </si>
  <si>
    <t>1.2.5</t>
  </si>
  <si>
    <t>1.2.5.1</t>
  </si>
  <si>
    <t>1.2.5.2</t>
  </si>
  <si>
    <t>1.2.5.3</t>
  </si>
  <si>
    <t>1.2.6</t>
  </si>
  <si>
    <t>2</t>
  </si>
  <si>
    <t>2.1.1</t>
  </si>
  <si>
    <t>2.1.2</t>
  </si>
  <si>
    <t>2.1.3</t>
  </si>
  <si>
    <t>2.2.1</t>
  </si>
  <si>
    <t>2.2.2.</t>
  </si>
  <si>
    <t>2.2.3</t>
  </si>
  <si>
    <t>2.2.4</t>
  </si>
  <si>
    <t>2.2.5</t>
  </si>
  <si>
    <t>2.3.1</t>
  </si>
  <si>
    <t>2.3.2</t>
  </si>
  <si>
    <t>2.4.1</t>
  </si>
  <si>
    <t>2.4.2</t>
  </si>
  <si>
    <t>2.5.1</t>
  </si>
  <si>
    <t>2.5.2</t>
  </si>
  <si>
    <t>2.5.3</t>
  </si>
  <si>
    <t>2.5.4</t>
  </si>
  <si>
    <t>2.5.5</t>
  </si>
  <si>
    <t>2.5.6</t>
  </si>
  <si>
    <t>2.5.7</t>
  </si>
  <si>
    <t>2.6.1</t>
  </si>
  <si>
    <t>2.7.1</t>
  </si>
  <si>
    <t>2.7.2</t>
  </si>
  <si>
    <t>5.1.1</t>
  </si>
  <si>
    <t>5.1.1.1</t>
  </si>
  <si>
    <t>5.1.1.2</t>
  </si>
  <si>
    <t>5.1.2</t>
  </si>
  <si>
    <t>5.1.3</t>
  </si>
  <si>
    <t>5.1.4</t>
  </si>
  <si>
    <t>5.1.5</t>
  </si>
  <si>
    <t>5.1.6</t>
  </si>
  <si>
    <t>2-7 Načrt preureditve vodovoda - VOD2</t>
  </si>
  <si>
    <t>5.2.1</t>
  </si>
  <si>
    <t>5.2.1.1</t>
  </si>
  <si>
    <t>5.2.1.2</t>
  </si>
  <si>
    <t>5.2.2</t>
  </si>
  <si>
    <t>5.2.3</t>
  </si>
  <si>
    <t>5.2.4</t>
  </si>
  <si>
    <t>5.2.5</t>
  </si>
  <si>
    <t>6</t>
  </si>
  <si>
    <t>6.3</t>
  </si>
  <si>
    <t>6.4</t>
  </si>
  <si>
    <t>6.5</t>
  </si>
  <si>
    <t>8</t>
  </si>
  <si>
    <t>8.1</t>
  </si>
  <si>
    <t>8.2</t>
  </si>
  <si>
    <t>8.3</t>
  </si>
  <si>
    <t>8.4</t>
  </si>
  <si>
    <t>10.4</t>
  </si>
  <si>
    <t>11</t>
  </si>
  <si>
    <t>11.1</t>
  </si>
  <si>
    <t>11.2</t>
  </si>
  <si>
    <t>Rodik  JP os0</t>
  </si>
  <si>
    <t>OPOMBE</t>
  </si>
  <si>
    <t>PREDDELA</t>
  </si>
  <si>
    <t>Geodetska dela</t>
  </si>
  <si>
    <t>Čiščenje terena</t>
  </si>
  <si>
    <t>ZEMELJSKA DELA</t>
  </si>
  <si>
    <t>Izkopi</t>
  </si>
  <si>
    <t>Planum temeljnih tal</t>
  </si>
  <si>
    <t>Ločilne, drenažne in filtrske plasti ter delovni plato</t>
  </si>
  <si>
    <t>Nasipi, zasipi, klini, posteljica in glinasti naboj</t>
  </si>
  <si>
    <t>Brežine in zelenice</t>
  </si>
  <si>
    <t>Prevozi, razprostiranje in ureditev deponij materiala</t>
  </si>
  <si>
    <t>VOZIŠČNA KONSTRUKCIJA</t>
  </si>
  <si>
    <t>Nosilne plasti</t>
  </si>
  <si>
    <t>Obrabne plasti</t>
  </si>
  <si>
    <t>Tlakovane obrabne plasti</t>
  </si>
  <si>
    <t>Robni elementi vozišč</t>
  </si>
  <si>
    <t>Bankine</t>
  </si>
  <si>
    <t>ODVODNJAVANJE</t>
  </si>
  <si>
    <t>Površinsko odvodnjavanje</t>
  </si>
  <si>
    <t>Globinsko odvodnjavaje-drenaže</t>
  </si>
  <si>
    <t>Globinsko odvodnjavanje- kanalizacija</t>
  </si>
  <si>
    <t>Jaški</t>
  </si>
  <si>
    <t>GRADBENA IN OBRTNIŠKA DELA</t>
  </si>
  <si>
    <t>Oporni zid</t>
  </si>
  <si>
    <t>Tesarska dela</t>
  </si>
  <si>
    <t>Dela z jeklom za ojačitev</t>
  </si>
  <si>
    <t>Dela s cementnim betonom</t>
  </si>
  <si>
    <t>Ključavničarska dela in dela v jeklu</t>
  </si>
  <si>
    <t>Ostalo</t>
  </si>
  <si>
    <t>Ograje</t>
  </si>
  <si>
    <t>OPREMA CEST</t>
  </si>
  <si>
    <t>Pokončna oprema cest</t>
  </si>
  <si>
    <t>Označbe na voziščih</t>
  </si>
  <si>
    <t>TUJE STORITVE</t>
  </si>
  <si>
    <t>Tuje storitve</t>
  </si>
  <si>
    <t>Rodik   Cesta k železnici</t>
  </si>
  <si>
    <t>Oprema za zavarovanje prometa</t>
  </si>
  <si>
    <t>2/2 Načrt nadvoza v Rodiku</t>
  </si>
  <si>
    <t>Preddela</t>
  </si>
  <si>
    <t>Ostala preddela</t>
  </si>
  <si>
    <t>Zemeljska dela in temeljenje</t>
  </si>
  <si>
    <t>Prevozi, razprostoranje in ureditev deponij materiala</t>
  </si>
  <si>
    <t>Voziščne konstrukcije</t>
  </si>
  <si>
    <t>Odvodnjavanje</t>
  </si>
  <si>
    <t>Globinsko odvodnjavanje - kanalizacija</t>
  </si>
  <si>
    <t>Gradbena in obrtniška dela</t>
  </si>
  <si>
    <t>Zidarska in kamnoseška dela</t>
  </si>
  <si>
    <t>Sidranje</t>
  </si>
  <si>
    <t>Zaščitna dela</t>
  </si>
  <si>
    <t>Oprema cest</t>
  </si>
  <si>
    <t>Elektroenergetski vodi</t>
  </si>
  <si>
    <t>Telekomunikacijske naprave</t>
  </si>
  <si>
    <t>Pripravljalna in rušitvena dela</t>
  </si>
  <si>
    <t>Zidarska dela</t>
  </si>
  <si>
    <t>Fasaderska dela</t>
  </si>
  <si>
    <t>Stavbno pohištvo</t>
  </si>
  <si>
    <t>Zemeljska dela</t>
  </si>
  <si>
    <t>Prevozi materiala</t>
  </si>
  <si>
    <t>Ostala dela</t>
  </si>
  <si>
    <t>ZEMELJSKA DELA IN TEMELJENJE</t>
  </si>
  <si>
    <t>STROJNI DEL</t>
  </si>
  <si>
    <t>JAŠKI</t>
  </si>
  <si>
    <t>3/1 Načrt CR v Rodiku</t>
  </si>
  <si>
    <t>Gradbena dela</t>
  </si>
  <si>
    <t>Montažna dela</t>
  </si>
  <si>
    <t>Demontažna dela</t>
  </si>
  <si>
    <t>Zaključna dela</t>
  </si>
  <si>
    <t>3/2 Načrt preureditrve  vozne reže</t>
  </si>
  <si>
    <t>GRADBENA DELA</t>
  </si>
  <si>
    <t>Temelji dvojnih sider</t>
  </si>
  <si>
    <t>Ostala gradbena dela</t>
  </si>
  <si>
    <t>MONTAŽNA DELA</t>
  </si>
  <si>
    <t xml:space="preserve">Dobava in namestitev nosilcev, zatezne, nosilne in poligonacijske opreme vodov </t>
  </si>
  <si>
    <t>Dobava in namestitev vodov in zaščitne opreme</t>
  </si>
  <si>
    <t>DEMONTAŽNA DELA</t>
  </si>
  <si>
    <t>3/3 Načrt prestavitve SVTK vodov</t>
  </si>
  <si>
    <t>Kabli</t>
  </si>
  <si>
    <t xml:space="preserve">Gradbena dela </t>
  </si>
  <si>
    <t>Kabelsko montažna dela</t>
  </si>
  <si>
    <t>3/4 Načrt Zaščite in prestavitve EE vodov</t>
  </si>
  <si>
    <t>3/5 Načrt Zaščite in prestavitve TK vodov</t>
  </si>
  <si>
    <t>KABLI</t>
  </si>
  <si>
    <t>Tehnična dokumentacija, ostalo</t>
  </si>
  <si>
    <t>*20% količine kamna se očisti in deponira v skladu z navodili naročnika</t>
  </si>
  <si>
    <t>Rušitev kamnito-betonske varnostne ograje s prečnim prerezom 0,40 m2
*20% količine kamna se očisti in deponira v skladu z navodili naročnika</t>
  </si>
  <si>
    <t>Dobava, transport raznos in montaža termoizoliranih PE cevi granulacije PE 100, izdelanih v skladu z EN 12201, vključno z vsem spojnim, tesnilnim in pritrdilnim materialom. Termoizolacija v min debelini 50mm, vključno z grelnim kablom in zaščitno PE cevjo.</t>
  </si>
  <si>
    <t>Dobava, transport raznos in montaža tovarniško oplaščenih PE cevi granulacije PE 100, izdelanih v skladu z EN 12201, vključno z vsem spojnim, tesnilnim in pritrdilnim materialom</t>
  </si>
  <si>
    <t xml:space="preserve">Nepredvidena dela - 10% </t>
  </si>
  <si>
    <t>Zajeto v rekapitulaciji</t>
  </si>
  <si>
    <t>Kamnita obloga parapeta, kamniti bloki d=6-8 cm, dimenzije 30/20 cm, gotska vezava, lepljeni z mrezoobstojno cem.malto in sidrani v betonski parapet z jeklenimi mozniki. Kamen apnenec!</t>
  </si>
  <si>
    <t>13.</t>
  </si>
  <si>
    <t xml:space="preserve">Geomehanski nadzor </t>
  </si>
  <si>
    <t>22% DDV</t>
  </si>
  <si>
    <t>skupaj brez DDV</t>
  </si>
  <si>
    <t>Javna pot</t>
  </si>
  <si>
    <t>Nadvoz</t>
  </si>
  <si>
    <t>Cestna razsvetljava</t>
  </si>
  <si>
    <t>Sanacija poslopja</t>
  </si>
  <si>
    <t>Rušitev nadvoza</t>
  </si>
  <si>
    <t>Vodovod - VOD1</t>
  </si>
  <si>
    <t>Vozna mreža</t>
  </si>
  <si>
    <t>SVTK vodi</t>
  </si>
  <si>
    <t>Električni vodi</t>
  </si>
  <si>
    <t>Telekomunikacijski vodi</t>
  </si>
  <si>
    <t>Cesta</t>
  </si>
  <si>
    <t>Vodovod</t>
  </si>
  <si>
    <t>Vodovod - VOD2</t>
  </si>
  <si>
    <t>SKUPAJ Z DDV</t>
  </si>
  <si>
    <t>vrednost</t>
  </si>
  <si>
    <t>DRSI</t>
  </si>
  <si>
    <t>Občina Hrpelje Kozina</t>
  </si>
  <si>
    <t>dela</t>
  </si>
  <si>
    <t>enota</t>
  </si>
  <si>
    <t>količina</t>
  </si>
  <si>
    <t>cena na enoto</t>
  </si>
  <si>
    <t>cena</t>
  </si>
  <si>
    <t>Dela se obračunajo po dejanski porabi časa</t>
  </si>
  <si>
    <t>zap. št.</t>
  </si>
  <si>
    <r>
      <rPr>
        <u/>
        <sz val="8"/>
        <rFont val="Arial"/>
        <family val="2"/>
        <charset val="238"/>
      </rPr>
      <t>OPOMBE:</t>
    </r>
    <r>
      <rPr>
        <sz val="8"/>
        <rFont val="Arial"/>
        <family val="2"/>
        <charset val="238"/>
      </rPr>
      <t xml:space="preserve"> Nepredvidena dela (material in delo) sta določena z odstotkom od vrednosti del - obračunali se bodo po dejansko izvedenih delih z vpisom nadzornega organa v gradbeni dnevnik!</t>
    </r>
  </si>
  <si>
    <t>0022</t>
  </si>
  <si>
    <t>Priključitev uvoznega signala za čas prevezav in  zapore proge s kablom SPZ 16x0,9 vključno s položitvijo ob tirnico in zaščito s PEHD cevjo fi50 mm ter priključitvijo obst. priključne točke - vključena dobava in montaža.</t>
  </si>
  <si>
    <t>Drobna montažna dela - 3% od vseh montažnih del</t>
  </si>
  <si>
    <t>Drobna gradbena dela - 3% od vseh gradbenih del</t>
  </si>
  <si>
    <t xml:space="preserve">Fekalna kanalizacija v naselju Rodik - območje mostu </t>
  </si>
  <si>
    <t>čuvajsko službo</t>
  </si>
  <si>
    <t>projektantski nadzor</t>
  </si>
  <si>
    <t>organiziranje zapor</t>
  </si>
  <si>
    <t>DDV = 0 %</t>
  </si>
  <si>
    <t>izdelavo: dokumentacije in vpise v kataster gospodarske javne infrastrukture, izvršilne tehnične dokumentacije (novih in spremembe obstoječih kabelskih cevi)</t>
  </si>
  <si>
    <t>12 Geomehanski nadzor</t>
  </si>
  <si>
    <t>Prikaz delitve med investitorjem in soinvestitorjem</t>
  </si>
  <si>
    <t>Ponudnik mora v enotne cene vključiti tudi stroške za:</t>
  </si>
  <si>
    <t xml:space="preserve">PONUDBENI PREDRAČUN za izgradno novega nadvoza v Rodiku                             </t>
  </si>
  <si>
    <t>obrazec 8</t>
  </si>
  <si>
    <t>16</t>
  </si>
  <si>
    <t>Ureditev gradbišča skladno z "GZ" ( postavitev ograje, napisnih tabel, opozorilnih znakov ..) in odstranitev po zaključku del.</t>
  </si>
  <si>
    <r>
      <t xml:space="preserve">2 Nadvoz </t>
    </r>
    <r>
      <rPr>
        <sz val="12"/>
        <rFont val="Arial"/>
        <family val="2"/>
        <charset val="238"/>
      </rPr>
      <t>št. načrta 2/2</t>
    </r>
    <r>
      <rPr>
        <b/>
        <sz val="12"/>
        <rFont val="Arial"/>
        <family val="2"/>
        <charset val="238"/>
      </rPr>
      <t xml:space="preserve"> </t>
    </r>
  </si>
  <si>
    <r>
      <t xml:space="preserve">1.2 Cesta k postajališču </t>
    </r>
    <r>
      <rPr>
        <sz val="12"/>
        <rFont val="Arial"/>
        <family val="2"/>
        <charset val="238"/>
      </rPr>
      <t>-št. načrta 0/2/1</t>
    </r>
  </si>
  <si>
    <r>
      <t xml:space="preserve"> 1.1 Javna pot </t>
    </r>
    <r>
      <rPr>
        <sz val="12"/>
        <rFont val="Arial"/>
        <family val="2"/>
        <charset val="238"/>
      </rPr>
      <t>- št. načrta 0/2/1</t>
    </r>
  </si>
  <si>
    <r>
      <t>3 Sanacija poslopja</t>
    </r>
    <r>
      <rPr>
        <sz val="12"/>
        <rFont val="Arial"/>
        <family val="2"/>
        <charset val="238"/>
      </rPr>
      <t xml:space="preserve"> - št. načrta 2/3</t>
    </r>
  </si>
  <si>
    <r>
      <t xml:space="preserve">4 Rušitev nadvoza </t>
    </r>
    <r>
      <rPr>
        <sz val="12"/>
        <rFont val="Arial"/>
        <family val="2"/>
        <charset val="238"/>
      </rPr>
      <t>- št. načrta 2/6</t>
    </r>
  </si>
  <si>
    <r>
      <t>5.1 Vodovod - VOD1</t>
    </r>
    <r>
      <rPr>
        <sz val="12"/>
        <rFont val="Arial"/>
        <family val="2"/>
        <charset val="238"/>
      </rPr>
      <t xml:space="preserve"> - št. načrta 2/7</t>
    </r>
  </si>
  <si>
    <r>
      <t>5.2 Vodovod - VOD 2</t>
    </r>
    <r>
      <rPr>
        <sz val="12"/>
        <rFont val="Arial"/>
        <family val="2"/>
        <charset val="238"/>
      </rPr>
      <t xml:space="preserve"> - št. načrta 2/7</t>
    </r>
  </si>
  <si>
    <r>
      <t>6 Cestna razsvetljava</t>
    </r>
    <r>
      <rPr>
        <sz val="12"/>
        <rFont val="Arial"/>
        <family val="2"/>
        <charset val="238"/>
      </rPr>
      <t xml:space="preserve"> - št. načrta 3/1</t>
    </r>
  </si>
  <si>
    <r>
      <t>7 Vozna mreža</t>
    </r>
    <r>
      <rPr>
        <sz val="12"/>
        <rFont val="Arial"/>
        <family val="2"/>
        <charset val="238"/>
      </rPr>
      <t xml:space="preserve"> št. načrta 3/2</t>
    </r>
  </si>
  <si>
    <r>
      <t xml:space="preserve">8 SVTK vodi </t>
    </r>
    <r>
      <rPr>
        <sz val="12"/>
        <rFont val="Arial"/>
        <family val="2"/>
        <charset val="238"/>
      </rPr>
      <t>št. načrta 3/3</t>
    </r>
  </si>
  <si>
    <r>
      <t xml:space="preserve">9 Električni vodi </t>
    </r>
    <r>
      <rPr>
        <sz val="12"/>
        <rFont val="Arial"/>
        <family val="2"/>
        <charset val="238"/>
      </rPr>
      <t>- št. načrta 3/4</t>
    </r>
  </si>
  <si>
    <r>
      <t xml:space="preserve">10 Telekomunikacijski vodi </t>
    </r>
    <r>
      <rPr>
        <sz val="12"/>
        <rFont val="Arial"/>
        <family val="2"/>
        <charset val="238"/>
      </rPr>
      <t>- št. načrta 3/5</t>
    </r>
  </si>
  <si>
    <r>
      <t xml:space="preserve">11 Fekalna kanalizacija v naselju Rodik - območje mostu </t>
    </r>
    <r>
      <rPr>
        <sz val="12"/>
        <color indexed="8"/>
        <rFont val="Arial"/>
        <family val="2"/>
        <charset val="238"/>
      </rPr>
      <t>- načrt</t>
    </r>
    <r>
      <rPr>
        <b/>
        <sz val="12"/>
        <color indexed="8"/>
        <rFont val="Arial"/>
        <family val="2"/>
        <charset val="238"/>
      </rPr>
      <t xml:space="preserve"> </t>
    </r>
    <r>
      <rPr>
        <sz val="12"/>
        <color indexed="8"/>
        <rFont val="Arial"/>
        <family val="2"/>
        <charset val="238"/>
      </rPr>
      <t>KRASINVEST</t>
    </r>
  </si>
  <si>
    <t>V popisu je zajeta samo cevna kanalizacija za fekalno kanalizacijo do - 30 cm pod asfaltom. Zgornji ustroj je (bo) zajet v projektu ceste.</t>
  </si>
  <si>
    <t>DDV = 0%</t>
  </si>
  <si>
    <t>SKUPAJ z DDV</t>
  </si>
  <si>
    <t>izdelavo: PID, DZO, NOV, podatkov in vnosov BCP, geodetskih posnetkov komunalnih vodov s certifikati,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</si>
</sst>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0.00\ &quot;€&quot;"/>
    <numFmt numFmtId="165" formatCode="_-* #,##0.00\ [$€-1]_-;\-* #,##0.00\ [$€-1]_-;_-* &quot;-&quot;??\ [$€-1]_-;_-@_-"/>
    <numFmt numFmtId="166" formatCode="0.00_)"/>
    <numFmt numFmtId="167" formatCode="0.0000"/>
    <numFmt numFmtId="168" formatCode="_ * #,##0.00_-\ &quot;SIT&quot;_ ;_ * #,##0.00\-\ &quot;SIT&quot;_ ;_ * &quot;-&quot;??_-\ &quot;SIT&quot;_ ;_ @_ "/>
    <numFmt numFmtId="169" formatCode="#,##0.00\ _S_I_T"/>
    <numFmt numFmtId="170" formatCode="_-* #,##0.0000\ [$€-1]_-;\-* #,##0.0000\ [$€-1]_-;_-* &quot;-&quot;????\ [$€-1]_-;_-@_-"/>
  </numFmts>
  <fonts count="33">
    <font>
      <sz val="10"/>
      <color theme="1"/>
      <name val="Noto Sans"/>
      <family val="2"/>
      <charset val="238"/>
    </font>
    <font>
      <sz val="10"/>
      <color theme="1"/>
      <name val="Noto Sans"/>
      <family val="2"/>
      <charset val="238"/>
    </font>
    <font>
      <b/>
      <sz val="10"/>
      <color theme="1"/>
      <name val="Noto Sans"/>
      <family val="2"/>
      <charset val="238"/>
    </font>
    <font>
      <sz val="10"/>
      <name val="Arial"/>
      <family val="2"/>
      <charset val="238"/>
    </font>
    <font>
      <sz val="8"/>
      <name val="Arial"/>
      <family val="2"/>
      <charset val="238"/>
    </font>
    <font>
      <sz val="12"/>
      <name val="Arial"/>
      <family val="2"/>
      <charset val="238"/>
    </font>
    <font>
      <sz val="10"/>
      <name val="Arial"/>
      <family val="2"/>
      <charset val="238"/>
    </font>
    <font>
      <b/>
      <sz val="12"/>
      <name val="Arial"/>
      <family val="2"/>
      <charset val="238"/>
    </font>
    <font>
      <sz val="10"/>
      <name val="SL Dutch"/>
      <charset val="238"/>
    </font>
    <font>
      <sz val="8"/>
      <name val="Noto Sans"/>
      <family val="2"/>
      <charset val="238"/>
    </font>
    <font>
      <sz val="10"/>
      <name val="Arial CE"/>
      <charset val="238"/>
    </font>
    <font>
      <b/>
      <sz val="8"/>
      <name val="Arial"/>
      <family val="2"/>
      <charset val="238"/>
    </font>
    <font>
      <sz val="8"/>
      <name val="Arial"/>
      <family val="2"/>
    </font>
    <font>
      <vertAlign val="superscript"/>
      <sz val="8"/>
      <name val="Arial"/>
      <family val="2"/>
    </font>
    <font>
      <vertAlign val="superscript"/>
      <sz val="8"/>
      <name val="Arial"/>
      <family val="2"/>
      <charset val="238"/>
    </font>
    <font>
      <sz val="8"/>
      <name val="Times New Roman CE"/>
      <family val="1"/>
      <charset val="238"/>
    </font>
    <font>
      <vertAlign val="superscript"/>
      <sz val="8"/>
      <name val="Times New Roman CE"/>
      <family val="1"/>
      <charset val="238"/>
    </font>
    <font>
      <sz val="12"/>
      <name val="Courier"/>
      <family val="1"/>
      <charset val="238"/>
    </font>
    <font>
      <b/>
      <sz val="8"/>
      <name val="Arial"/>
      <family val="2"/>
    </font>
    <font>
      <u/>
      <sz val="8"/>
      <name val="Arial"/>
      <family val="2"/>
      <charset val="238"/>
    </font>
    <font>
      <sz val="8"/>
      <color rgb="FFFF0000"/>
      <name val="Arial"/>
      <family val="2"/>
      <charset val="238"/>
    </font>
    <font>
      <b/>
      <sz val="10"/>
      <name val="Arial"/>
      <family val="2"/>
      <charset val="238"/>
    </font>
    <font>
      <sz val="10"/>
      <color indexed="8"/>
      <name val="MS Sans Serif"/>
      <family val="2"/>
      <charset val="238"/>
    </font>
    <font>
      <sz val="8"/>
      <color theme="1"/>
      <name val="Noto Sans"/>
      <family val="2"/>
      <charset val="238"/>
    </font>
    <font>
      <sz val="8"/>
      <color indexed="8"/>
      <name val="Arial"/>
      <family val="2"/>
      <charset val="238"/>
    </font>
    <font>
      <b/>
      <sz val="8"/>
      <color theme="1"/>
      <name val="Arial"/>
      <family val="2"/>
      <charset val="238"/>
    </font>
    <font>
      <sz val="8"/>
      <color theme="1"/>
      <name val="Arial"/>
      <family val="2"/>
      <charset val="238"/>
    </font>
    <font>
      <b/>
      <sz val="8"/>
      <color indexed="8"/>
      <name val="Arial"/>
      <family val="2"/>
      <charset val="238"/>
    </font>
    <font>
      <b/>
      <sz val="10"/>
      <color theme="1"/>
      <name val="Noto Sans"/>
      <charset val="238"/>
    </font>
    <font>
      <b/>
      <sz val="8"/>
      <color theme="1"/>
      <name val="Noto Sans"/>
      <charset val="238"/>
    </font>
    <font>
      <b/>
      <sz val="12"/>
      <color indexed="8"/>
      <name val="Arial"/>
      <family val="2"/>
      <charset val="238"/>
    </font>
    <font>
      <sz val="10"/>
      <color theme="1"/>
      <name val="Noto Sans"/>
      <charset val="238"/>
    </font>
    <font>
      <sz val="12"/>
      <color indexed="8"/>
      <name val="Arial"/>
      <family val="2"/>
      <charset val="238"/>
    </font>
  </fonts>
  <fills count="8">
    <fill>
      <patternFill patternType="none"/>
    </fill>
    <fill>
      <patternFill patternType="gray125"/>
    </fill>
    <fill>
      <patternFill patternType="solid">
        <fgColor theme="3" tint="0.79998168889431442"/>
        <bgColor indexed="64"/>
      </patternFill>
    </fill>
    <fill>
      <patternFill patternType="solid">
        <fgColor indexed="4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8F577"/>
        <bgColor indexed="64"/>
      </patternFill>
    </fill>
  </fills>
  <borders count="20">
    <border>
      <left/>
      <right/>
      <top/>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ck">
        <color indexed="64"/>
      </top>
      <bottom style="medium">
        <color indexed="64"/>
      </bottom>
      <diagonal/>
    </border>
    <border>
      <left/>
      <right style="thin">
        <color indexed="64"/>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medium">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diagonal/>
    </border>
  </borders>
  <cellStyleXfs count="19">
    <xf numFmtId="0" fontId="0" fillId="0" borderId="0"/>
    <xf numFmtId="44" fontId="1" fillId="0" borderId="0" applyFont="0" applyFill="0" applyBorder="0" applyAlignment="0" applyProtection="0"/>
    <xf numFmtId="0" fontId="3" fillId="0" borderId="0"/>
    <xf numFmtId="0" fontId="8" fillId="0" borderId="0"/>
    <xf numFmtId="0" fontId="6" fillId="0" borderId="0"/>
    <xf numFmtId="0" fontId="10" fillId="0" borderId="0"/>
    <xf numFmtId="166" fontId="17" fillId="0" borderId="0"/>
    <xf numFmtId="0" fontId="22" fillId="0" borderId="0"/>
    <xf numFmtId="0" fontId="6" fillId="0" borderId="0"/>
    <xf numFmtId="0" fontId="22" fillId="0" borderId="0"/>
    <xf numFmtId="0" fontId="22" fillId="0" borderId="0"/>
    <xf numFmtId="0" fontId="22" fillId="0" borderId="0"/>
    <xf numFmtId="0" fontId="6" fillId="0" borderId="0" applyFill="0" applyBorder="0"/>
    <xf numFmtId="9" fontId="8" fillId="0" borderId="0" applyFont="0" applyFill="0" applyBorder="0" applyAlignment="0" applyProtection="0"/>
    <xf numFmtId="168" fontId="8"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3" fillId="0" borderId="0"/>
    <xf numFmtId="0" fontId="3" fillId="0" borderId="0"/>
  </cellStyleXfs>
  <cellXfs count="286">
    <xf numFmtId="0" fontId="0" fillId="0" borderId="0" xfId="0"/>
    <xf numFmtId="165" fontId="11" fillId="0" borderId="0" xfId="0" applyNumberFormat="1" applyFont="1" applyAlignment="1">
      <alignment horizontal="left" wrapText="1"/>
    </xf>
    <xf numFmtId="165" fontId="11" fillId="3" borderId="1" xfId="0" applyNumberFormat="1" applyFont="1" applyFill="1" applyBorder="1" applyAlignment="1">
      <alignment horizontal="center" wrapText="1"/>
    </xf>
    <xf numFmtId="165" fontId="4" fillId="0" borderId="0" xfId="0" applyNumberFormat="1" applyFont="1" applyAlignment="1">
      <alignment horizontal="left" wrapText="1"/>
    </xf>
    <xf numFmtId="0" fontId="7" fillId="0" borderId="0" xfId="0" applyFont="1" applyAlignment="1">
      <alignment vertical="top"/>
    </xf>
    <xf numFmtId="49" fontId="11" fillId="0" borderId="0" xfId="0" applyNumberFormat="1" applyFont="1" applyAlignment="1">
      <alignment horizontal="left" vertical="top"/>
    </xf>
    <xf numFmtId="0" fontId="11" fillId="0" borderId="0" xfId="0" applyFont="1" applyAlignment="1">
      <alignment horizontal="left" vertical="top" wrapText="1"/>
    </xf>
    <xf numFmtId="0" fontId="11" fillId="0" borderId="0" xfId="0" applyFont="1" applyAlignment="1">
      <alignment horizontal="left" wrapText="1"/>
    </xf>
    <xf numFmtId="49" fontId="11" fillId="0" borderId="0" xfId="0" applyNumberFormat="1" applyFont="1" applyAlignment="1">
      <alignment horizontal="left"/>
    </xf>
    <xf numFmtId="165" fontId="11" fillId="0" borderId="0" xfId="0" applyNumberFormat="1" applyFont="1" applyAlignment="1">
      <alignment horizontal="right"/>
    </xf>
    <xf numFmtId="0" fontId="11" fillId="0" borderId="0" xfId="0" applyFont="1" applyAlignment="1">
      <alignment vertical="top"/>
    </xf>
    <xf numFmtId="49" fontId="11" fillId="3" borderId="1" xfId="0" applyNumberFormat="1" applyFont="1" applyFill="1" applyBorder="1" applyAlignment="1">
      <alignment horizontal="left" vertical="top"/>
    </xf>
    <xf numFmtId="0" fontId="11" fillId="3" borderId="1" xfId="0" applyFont="1" applyFill="1" applyBorder="1" applyAlignment="1">
      <alignment horizontal="center" vertical="top" wrapText="1"/>
    </xf>
    <xf numFmtId="0" fontId="11" fillId="3" borderId="1" xfId="0" applyFont="1" applyFill="1" applyBorder="1" applyAlignment="1">
      <alignment horizontal="center" wrapText="1"/>
    </xf>
    <xf numFmtId="49" fontId="11" fillId="3" borderId="1" xfId="0" applyNumberFormat="1" applyFont="1" applyFill="1" applyBorder="1" applyAlignment="1">
      <alignment horizontal="left"/>
    </xf>
    <xf numFmtId="165" fontId="11" fillId="3" borderId="1" xfId="0" applyNumberFormat="1" applyFont="1" applyFill="1" applyBorder="1" applyAlignment="1">
      <alignment horizontal="left"/>
    </xf>
    <xf numFmtId="49" fontId="4" fillId="0" borderId="0" xfId="0" applyNumberFormat="1" applyFont="1" applyAlignment="1">
      <alignment horizontal="left" vertical="top"/>
    </xf>
    <xf numFmtId="0" fontId="4" fillId="0" borderId="0" xfId="0" applyFont="1" applyAlignment="1">
      <alignment horizontal="left" vertical="top" wrapText="1"/>
    </xf>
    <xf numFmtId="0" fontId="4" fillId="0" borderId="0" xfId="0" applyFont="1" applyAlignment="1">
      <alignment horizontal="left" wrapText="1"/>
    </xf>
    <xf numFmtId="49" fontId="4" fillId="0" borderId="0" xfId="0" applyNumberFormat="1" applyFont="1" applyAlignment="1">
      <alignment horizontal="left"/>
    </xf>
    <xf numFmtId="165" fontId="4" fillId="0" borderId="0" xfId="0" applyNumberFormat="1" applyFont="1" applyAlignment="1">
      <alignment horizontal="right"/>
    </xf>
    <xf numFmtId="0" fontId="4" fillId="0" borderId="0" xfId="0" applyFont="1" applyAlignment="1">
      <alignment vertical="top"/>
    </xf>
    <xf numFmtId="165" fontId="4" fillId="0" borderId="0" xfId="0" applyNumberFormat="1" applyFont="1" applyAlignment="1" applyProtection="1">
      <alignment horizontal="right"/>
      <protection locked="0"/>
    </xf>
    <xf numFmtId="165" fontId="4" fillId="0" borderId="0" xfId="0" applyNumberFormat="1" applyFont="1" applyAlignment="1">
      <alignment vertical="top"/>
    </xf>
    <xf numFmtId="0" fontId="12" fillId="0" borderId="0" xfId="0" applyFont="1" applyAlignment="1">
      <alignment horizontal="left"/>
    </xf>
    <xf numFmtId="0" fontId="4" fillId="0" borderId="0" xfId="0" quotePrefix="1" applyFont="1" applyAlignment="1">
      <alignment horizontal="left"/>
    </xf>
    <xf numFmtId="0" fontId="4" fillId="0" borderId="0" xfId="0" quotePrefix="1" applyFont="1" applyAlignment="1">
      <alignment horizontal="left" wrapText="1"/>
    </xf>
    <xf numFmtId="0" fontId="4" fillId="0" borderId="0" xfId="0" applyFont="1" applyAlignment="1">
      <alignment horizontal="left"/>
    </xf>
    <xf numFmtId="0" fontId="4" fillId="0" borderId="0" xfId="0" applyFont="1" applyAlignment="1">
      <alignment vertical="center" wrapText="1"/>
    </xf>
    <xf numFmtId="0" fontId="12" fillId="0" borderId="0" xfId="0" applyFont="1" applyAlignment="1">
      <alignment horizontal="left" wrapText="1"/>
    </xf>
    <xf numFmtId="166" fontId="4" fillId="0" borderId="0" xfId="6" applyFont="1" applyAlignment="1">
      <alignment horizontal="left"/>
    </xf>
    <xf numFmtId="166" fontId="4" fillId="0" borderId="0" xfId="6" quotePrefix="1" applyFont="1" applyAlignment="1">
      <alignment horizontal="left"/>
    </xf>
    <xf numFmtId="0" fontId="18" fillId="0" borderId="0" xfId="0" applyFont="1" applyAlignment="1">
      <alignment horizontal="left"/>
    </xf>
    <xf numFmtId="2" fontId="11" fillId="0" borderId="0" xfId="0" applyNumberFormat="1" applyFont="1" applyAlignment="1">
      <alignment horizontal="right"/>
    </xf>
    <xf numFmtId="2" fontId="11" fillId="3" borderId="1" xfId="0" applyNumberFormat="1" applyFont="1" applyFill="1" applyBorder="1" applyAlignment="1">
      <alignment horizontal="left"/>
    </xf>
    <xf numFmtId="2" fontId="4" fillId="0" borderId="0" xfId="0" applyNumberFormat="1" applyFont="1" applyAlignment="1">
      <alignment horizontal="right"/>
    </xf>
    <xf numFmtId="166" fontId="4" fillId="0" borderId="0" xfId="6" applyFont="1" applyAlignment="1">
      <alignment horizontal="left" wrapText="1"/>
    </xf>
    <xf numFmtId="166" fontId="4" fillId="0" borderId="0" xfId="6" quotePrefix="1" applyFont="1" applyAlignment="1">
      <alignment horizontal="left" wrapText="1"/>
    </xf>
    <xf numFmtId="0" fontId="18" fillId="0" borderId="0" xfId="0" applyFont="1" applyAlignment="1">
      <alignment horizontal="left" wrapText="1"/>
    </xf>
    <xf numFmtId="0" fontId="11" fillId="0" borderId="0" xfId="0" quotePrefix="1" applyFont="1" applyAlignment="1">
      <alignment horizontal="left"/>
    </xf>
    <xf numFmtId="0" fontId="11" fillId="3" borderId="1" xfId="0" applyFont="1" applyFill="1" applyBorder="1" applyAlignment="1">
      <alignment horizontal="center" vertical="center" wrapText="1"/>
    </xf>
    <xf numFmtId="165" fontId="11" fillId="3" borderId="1"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xf>
    <xf numFmtId="165" fontId="11" fillId="3" borderId="1" xfId="0" applyNumberFormat="1" applyFont="1" applyFill="1" applyBorder="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2" fontId="11" fillId="3" borderId="1" xfId="0" applyNumberFormat="1" applyFont="1" applyFill="1" applyBorder="1" applyAlignment="1">
      <alignment horizontal="center" vertical="center"/>
    </xf>
    <xf numFmtId="0" fontId="7" fillId="0" borderId="0" xfId="0" applyFont="1" applyAlignment="1">
      <alignment horizontal="left" vertical="top"/>
    </xf>
    <xf numFmtId="0" fontId="11" fillId="3" borderId="1" xfId="0" applyFont="1" applyFill="1" applyBorder="1" applyAlignment="1">
      <alignment horizontal="left" vertical="top" wrapText="1"/>
    </xf>
    <xf numFmtId="2" fontId="11" fillId="3" borderId="1" xfId="0" applyNumberFormat="1" applyFont="1" applyFill="1" applyBorder="1" applyAlignment="1">
      <alignment horizontal="center" vertical="top"/>
    </xf>
    <xf numFmtId="165" fontId="11" fillId="3" borderId="1" xfId="0" applyNumberFormat="1" applyFont="1" applyFill="1" applyBorder="1" applyAlignment="1">
      <alignment horizontal="left" vertical="top"/>
    </xf>
    <xf numFmtId="165" fontId="11" fillId="3" borderId="1" xfId="0" applyNumberFormat="1" applyFont="1" applyFill="1" applyBorder="1" applyAlignment="1">
      <alignment horizontal="left" vertical="top" wrapText="1"/>
    </xf>
    <xf numFmtId="2" fontId="4" fillId="0" borderId="0" xfId="0" applyNumberFormat="1" applyFont="1" applyAlignment="1">
      <alignment horizontal="center" vertical="top"/>
    </xf>
    <xf numFmtId="165" fontId="4" fillId="0" borderId="0" xfId="0" applyNumberFormat="1" applyFont="1" applyAlignment="1">
      <alignment horizontal="left" vertical="top"/>
    </xf>
    <xf numFmtId="165" fontId="4" fillId="0" borderId="0" xfId="0" applyNumberFormat="1" applyFont="1" applyAlignment="1">
      <alignment horizontal="left" vertical="top" wrapText="1"/>
    </xf>
    <xf numFmtId="0" fontId="0" fillId="0" borderId="0" xfId="0" applyAlignment="1">
      <alignment horizontal="left" vertical="top"/>
    </xf>
    <xf numFmtId="165" fontId="4" fillId="0" borderId="0" xfId="0" applyNumberFormat="1" applyFont="1" applyAlignment="1" applyProtection="1">
      <alignment horizontal="left" vertical="top"/>
      <protection locked="0"/>
    </xf>
    <xf numFmtId="167" fontId="11" fillId="3" borderId="1" xfId="0" applyNumberFormat="1" applyFont="1" applyFill="1" applyBorder="1" applyAlignment="1">
      <alignment horizontal="left"/>
    </xf>
    <xf numFmtId="167" fontId="4" fillId="0" borderId="0" xfId="0" applyNumberFormat="1" applyFont="1" applyAlignment="1">
      <alignment horizontal="right"/>
    </xf>
    <xf numFmtId="49" fontId="11" fillId="3" borderId="1" xfId="0" applyNumberFormat="1" applyFont="1" applyFill="1" applyBorder="1" applyAlignment="1">
      <alignment horizontal="center"/>
    </xf>
    <xf numFmtId="49" fontId="4" fillId="0" borderId="0" xfId="0" applyNumberFormat="1" applyFont="1" applyAlignment="1">
      <alignment horizontal="center"/>
    </xf>
    <xf numFmtId="0" fontId="3" fillId="0" borderId="0" xfId="2"/>
    <xf numFmtId="49" fontId="11" fillId="0" borderId="0" xfId="2" applyNumberFormat="1" applyFont="1" applyAlignment="1">
      <alignment horizontal="left" vertical="top"/>
    </xf>
    <xf numFmtId="0" fontId="11" fillId="0" borderId="0" xfId="2" applyFont="1" applyAlignment="1">
      <alignment horizontal="left" wrapText="1"/>
    </xf>
    <xf numFmtId="49" fontId="4" fillId="0" borderId="0" xfId="2" applyNumberFormat="1" applyFont="1" applyAlignment="1">
      <alignment horizontal="left" vertical="top"/>
    </xf>
    <xf numFmtId="0" fontId="4" fillId="0" borderId="0" xfId="2" applyFont="1" applyAlignment="1">
      <alignment horizontal="left" vertical="top" wrapText="1"/>
    </xf>
    <xf numFmtId="49" fontId="4" fillId="0" borderId="0" xfId="2" applyNumberFormat="1" applyFont="1" applyAlignment="1">
      <alignment horizontal="left"/>
    </xf>
    <xf numFmtId="167" fontId="4" fillId="0" borderId="0" xfId="2" applyNumberFormat="1" applyFont="1" applyAlignment="1">
      <alignment horizontal="right"/>
    </xf>
    <xf numFmtId="165" fontId="4" fillId="0" borderId="0" xfId="2" applyNumberFormat="1" applyFont="1" applyAlignment="1">
      <alignment horizontal="right"/>
    </xf>
    <xf numFmtId="49" fontId="4" fillId="0" borderId="0" xfId="2" applyNumberFormat="1" applyFont="1" applyAlignment="1" applyProtection="1">
      <alignment horizontal="left" vertical="top"/>
    </xf>
    <xf numFmtId="0" fontId="4" fillId="0" borderId="0" xfId="2" applyFont="1" applyAlignment="1" applyProtection="1">
      <alignment horizontal="left" vertical="top" wrapText="1"/>
    </xf>
    <xf numFmtId="49" fontId="4" fillId="0" borderId="0" xfId="2" applyNumberFormat="1" applyFont="1" applyAlignment="1" applyProtection="1">
      <alignment horizontal="left"/>
    </xf>
    <xf numFmtId="165" fontId="4" fillId="0" borderId="0" xfId="2" applyNumberFormat="1" applyFont="1" applyAlignment="1" applyProtection="1">
      <alignment horizontal="right"/>
      <protection locked="0"/>
    </xf>
    <xf numFmtId="167" fontId="4" fillId="0" borderId="0" xfId="2" applyNumberFormat="1" applyFont="1" applyAlignment="1" applyProtection="1">
      <alignment horizontal="right"/>
    </xf>
    <xf numFmtId="49" fontId="11" fillId="3" borderId="1" xfId="2" applyNumberFormat="1" applyFont="1" applyFill="1" applyBorder="1" applyAlignment="1">
      <alignment horizontal="left" vertical="top"/>
    </xf>
    <xf numFmtId="0" fontId="11" fillId="3" borderId="1" xfId="2" applyFont="1" applyFill="1" applyBorder="1" applyAlignment="1">
      <alignment horizontal="center" vertical="top" wrapText="1"/>
    </xf>
    <xf numFmtId="49" fontId="11" fillId="3" borderId="1" xfId="2" applyNumberFormat="1" applyFont="1" applyFill="1" applyBorder="1" applyAlignment="1">
      <alignment horizontal="left"/>
    </xf>
    <xf numFmtId="167" fontId="11" fillId="3" borderId="1" xfId="2" applyNumberFormat="1" applyFont="1" applyFill="1" applyBorder="1" applyAlignment="1">
      <alignment horizontal="left"/>
    </xf>
    <xf numFmtId="165" fontId="11" fillId="3" borderId="1" xfId="2" applyNumberFormat="1" applyFont="1" applyFill="1" applyBorder="1" applyAlignment="1">
      <alignment horizontal="left"/>
    </xf>
    <xf numFmtId="0" fontId="11" fillId="3" borderId="1" xfId="2" applyFont="1" applyFill="1" applyBorder="1" applyAlignment="1">
      <alignment horizontal="center" wrapText="1"/>
    </xf>
    <xf numFmtId="165" fontId="11" fillId="0" borderId="0" xfId="2" applyNumberFormat="1" applyFont="1" applyAlignment="1">
      <alignment horizontal="left" wrapText="1"/>
    </xf>
    <xf numFmtId="165" fontId="11" fillId="3" borderId="1" xfId="2" applyNumberFormat="1" applyFont="1" applyFill="1" applyBorder="1" applyAlignment="1">
      <alignment horizontal="center" wrapText="1"/>
    </xf>
    <xf numFmtId="165" fontId="4" fillId="0" borderId="0" xfId="2" applyNumberFormat="1" applyFont="1" applyAlignment="1">
      <alignment horizontal="left" wrapText="1"/>
    </xf>
    <xf numFmtId="49" fontId="11" fillId="0" borderId="0" xfId="2" applyNumberFormat="1" applyFont="1" applyAlignment="1" applyProtection="1">
      <alignment horizontal="left" vertical="top"/>
    </xf>
    <xf numFmtId="0" fontId="21" fillId="0" borderId="0" xfId="2" applyFont="1"/>
    <xf numFmtId="49" fontId="11" fillId="3" borderId="1" xfId="0" applyNumberFormat="1" applyFont="1" applyFill="1" applyBorder="1" applyAlignment="1">
      <alignment horizontal="center" vertical="top"/>
    </xf>
    <xf numFmtId="165" fontId="11" fillId="3" borderId="1" xfId="0" applyNumberFormat="1" applyFont="1" applyFill="1" applyBorder="1" applyAlignment="1">
      <alignment horizontal="center" vertical="top"/>
    </xf>
    <xf numFmtId="165" fontId="11" fillId="3" borderId="1" xfId="0" applyNumberFormat="1" applyFont="1" applyFill="1" applyBorder="1" applyAlignment="1">
      <alignment horizontal="center" vertical="top" wrapText="1"/>
    </xf>
    <xf numFmtId="0" fontId="2" fillId="0" borderId="0" xfId="0" applyFont="1" applyAlignment="1">
      <alignment horizontal="center" vertical="top"/>
    </xf>
    <xf numFmtId="165" fontId="4" fillId="0" borderId="0" xfId="0" applyNumberFormat="1" applyFont="1" applyAlignment="1">
      <alignment horizontal="right" vertical="top"/>
    </xf>
    <xf numFmtId="0" fontId="0" fillId="0" borderId="0" xfId="0" applyFont="1" applyAlignment="1">
      <alignment vertical="top"/>
    </xf>
    <xf numFmtId="165" fontId="4" fillId="0" borderId="0" xfId="0" applyNumberFormat="1" applyFont="1" applyAlignment="1" applyProtection="1">
      <alignment horizontal="right" vertical="top"/>
      <protection locked="0"/>
    </xf>
    <xf numFmtId="0" fontId="4" fillId="0" borderId="0" xfId="0" applyFont="1" applyAlignment="1">
      <alignment horizontal="left" vertical="top"/>
    </xf>
    <xf numFmtId="0" fontId="4" fillId="0" borderId="0" xfId="0" quotePrefix="1" applyFont="1" applyAlignment="1">
      <alignment horizontal="left" vertical="top" wrapText="1"/>
    </xf>
    <xf numFmtId="0" fontId="4" fillId="0" borderId="0" xfId="0" applyFont="1" applyAlignment="1">
      <alignment vertical="top" wrapText="1"/>
    </xf>
    <xf numFmtId="0" fontId="11" fillId="0" borderId="0" xfId="0" quotePrefix="1" applyFont="1" applyAlignment="1">
      <alignment horizontal="left" vertical="top"/>
    </xf>
    <xf numFmtId="2" fontId="11" fillId="0" borderId="0" xfId="0" applyNumberFormat="1" applyFont="1" applyAlignment="1">
      <alignment horizontal="center" vertical="top"/>
    </xf>
    <xf numFmtId="49" fontId="4" fillId="0" borderId="0" xfId="0" applyNumberFormat="1" applyFont="1" applyAlignment="1">
      <alignment horizontal="center" vertical="top"/>
    </xf>
    <xf numFmtId="164" fontId="11" fillId="3" borderId="1" xfId="0" applyNumberFormat="1" applyFont="1" applyFill="1" applyBorder="1" applyAlignment="1">
      <alignment horizontal="center" vertical="top"/>
    </xf>
    <xf numFmtId="164" fontId="4" fillId="0" borderId="0" xfId="0" applyNumberFormat="1" applyFont="1" applyAlignment="1">
      <alignment horizontal="right" vertical="top"/>
    </xf>
    <xf numFmtId="166" fontId="4" fillId="0" borderId="0" xfId="6" applyFont="1" applyAlignment="1">
      <alignment horizontal="left" vertical="top" wrapText="1"/>
    </xf>
    <xf numFmtId="166" fontId="4" fillId="0" borderId="0" xfId="6" quotePrefix="1" applyFont="1" applyAlignment="1">
      <alignment horizontal="left" vertical="top" wrapText="1"/>
    </xf>
    <xf numFmtId="165" fontId="4" fillId="0" borderId="0" xfId="0" applyNumberFormat="1" applyFont="1" applyAlignment="1">
      <alignment horizontal="center" vertical="top"/>
    </xf>
    <xf numFmtId="0" fontId="4" fillId="0" borderId="0" xfId="0" applyFont="1" applyAlignment="1">
      <alignment horizontal="center" vertical="top" wrapText="1"/>
    </xf>
    <xf numFmtId="0" fontId="4" fillId="0" borderId="0" xfId="0" applyFont="1" applyAlignment="1">
      <alignment horizontal="center" vertical="top"/>
    </xf>
    <xf numFmtId="0" fontId="23" fillId="0" borderId="0" xfId="0" applyFont="1"/>
    <xf numFmtId="4" fontId="4" fillId="0" borderId="0" xfId="0" applyNumberFormat="1" applyFont="1" applyAlignment="1">
      <alignment horizontal="right" vertical="top" wrapText="1"/>
    </xf>
    <xf numFmtId="169" fontId="4" fillId="0" borderId="0" xfId="0" applyNumberFormat="1" applyFont="1" applyAlignment="1">
      <alignment horizontal="right" vertical="top" wrapText="1"/>
    </xf>
    <xf numFmtId="49" fontId="24" fillId="0" borderId="0" xfId="0" applyNumberFormat="1" applyFont="1"/>
    <xf numFmtId="1" fontId="24" fillId="0" borderId="0" xfId="0" applyNumberFormat="1" applyFont="1" applyAlignment="1">
      <alignment horizontal="left" vertical="top" wrapText="1"/>
    </xf>
    <xf numFmtId="0" fontId="24" fillId="0" borderId="0" xfId="0" applyFont="1" applyAlignment="1">
      <alignment horizontal="left" vertical="top" wrapText="1"/>
    </xf>
    <xf numFmtId="0" fontId="24" fillId="0" borderId="0" xfId="0" applyFont="1"/>
    <xf numFmtId="0" fontId="24" fillId="0" borderId="0" xfId="0" applyFont="1" applyAlignment="1">
      <alignment horizontal="center" vertical="top" wrapText="1"/>
    </xf>
    <xf numFmtId="169" fontId="4" fillId="0" borderId="0" xfId="0" applyNumberFormat="1" applyFont="1" applyAlignment="1">
      <alignment horizontal="center" vertical="top" wrapText="1"/>
    </xf>
    <xf numFmtId="0" fontId="24" fillId="0" borderId="0" xfId="0" applyFont="1" applyAlignment="1">
      <alignment horizontal="justify" vertical="top" wrapText="1"/>
    </xf>
    <xf numFmtId="0" fontId="4" fillId="0" borderId="0" xfId="0" applyFont="1" applyAlignment="1">
      <alignment horizontal="justify" vertical="top" wrapText="1"/>
    </xf>
    <xf numFmtId="49" fontId="25" fillId="0" borderId="0" xfId="0" applyNumberFormat="1" applyFont="1" applyAlignment="1">
      <alignment vertical="top"/>
    </xf>
    <xf numFmtId="49" fontId="26" fillId="0" borderId="0" xfId="0" applyNumberFormat="1" applyFont="1" applyAlignment="1">
      <alignment vertical="top"/>
    </xf>
    <xf numFmtId="1" fontId="27" fillId="0" borderId="0" xfId="0" applyNumberFormat="1" applyFont="1" applyAlignment="1">
      <alignment horizontal="left" vertical="top" wrapText="1"/>
    </xf>
    <xf numFmtId="0" fontId="27" fillId="0" borderId="0" xfId="0" applyFont="1" applyAlignment="1">
      <alignment horizontal="left" vertical="top" wrapText="1"/>
    </xf>
    <xf numFmtId="4" fontId="11" fillId="0" borderId="0" xfId="0" applyNumberFormat="1" applyFont="1" applyAlignment="1">
      <alignment horizontal="right" vertical="top" wrapText="1"/>
    </xf>
    <xf numFmtId="169" fontId="11" fillId="0" borderId="0" xfId="0" applyNumberFormat="1" applyFont="1" applyAlignment="1">
      <alignment horizontal="right" vertical="top" wrapText="1"/>
    </xf>
    <xf numFmtId="0" fontId="27" fillId="0" borderId="0" xfId="0" applyFont="1"/>
    <xf numFmtId="49" fontId="27" fillId="0" borderId="0" xfId="0" applyNumberFormat="1" applyFont="1"/>
    <xf numFmtId="2" fontId="4" fillId="0" borderId="0" xfId="0" applyNumberFormat="1" applyFont="1" applyAlignment="1">
      <alignment horizontal="right" vertical="top" wrapText="1"/>
    </xf>
    <xf numFmtId="0" fontId="24" fillId="0" borderId="2" xfId="0" applyFont="1" applyBorder="1" applyAlignment="1">
      <alignment horizontal="left" vertical="top" wrapText="1"/>
    </xf>
    <xf numFmtId="4" fontId="4" fillId="0" borderId="2" xfId="0" applyNumberFormat="1" applyFont="1" applyBorder="1" applyAlignment="1">
      <alignment horizontal="right" vertical="top" wrapText="1"/>
    </xf>
    <xf numFmtId="169" fontId="4" fillId="0" borderId="2" xfId="0" applyNumberFormat="1" applyFont="1" applyBorder="1" applyAlignment="1">
      <alignment horizontal="right" vertical="top" wrapText="1"/>
    </xf>
    <xf numFmtId="1" fontId="24" fillId="0" borderId="0" xfId="0" applyNumberFormat="1" applyFont="1"/>
    <xf numFmtId="49" fontId="24" fillId="0" borderId="0" xfId="0" applyNumberFormat="1" applyFont="1" applyAlignment="1">
      <alignment horizontal="left" vertical="top" wrapText="1"/>
    </xf>
    <xf numFmtId="4" fontId="4" fillId="0" borderId="0" xfId="0" applyNumberFormat="1" applyFont="1"/>
    <xf numFmtId="0" fontId="4" fillId="0" borderId="0" xfId="0" applyFont="1"/>
    <xf numFmtId="0" fontId="24" fillId="0" borderId="0" xfId="0" applyFont="1" applyAlignment="1">
      <alignment vertical="top" wrapText="1"/>
    </xf>
    <xf numFmtId="49" fontId="24" fillId="0" borderId="0" xfId="0" applyNumberFormat="1" applyFont="1" applyAlignment="1">
      <alignment vertical="top" wrapText="1"/>
    </xf>
    <xf numFmtId="0" fontId="28" fillId="0" borderId="0" xfId="0" applyFont="1" applyAlignment="1">
      <alignment horizontal="left"/>
    </xf>
    <xf numFmtId="165" fontId="11" fillId="0" borderId="0" xfId="0" applyNumberFormat="1" applyFont="1" applyFill="1" applyAlignment="1">
      <alignment horizontal="left" wrapText="1"/>
    </xf>
    <xf numFmtId="165" fontId="4" fillId="0" borderId="0" xfId="0" applyNumberFormat="1" applyFont="1" applyFill="1" applyAlignment="1">
      <alignment horizontal="left" wrapText="1"/>
    </xf>
    <xf numFmtId="49" fontId="4" fillId="0" borderId="0" xfId="0" applyNumberFormat="1" applyFont="1" applyAlignment="1">
      <alignment vertical="top"/>
    </xf>
    <xf numFmtId="49" fontId="0" fillId="0" borderId="0" xfId="0" applyNumberFormat="1" applyAlignment="1">
      <alignment vertical="top"/>
    </xf>
    <xf numFmtId="49" fontId="29" fillId="0" borderId="0" xfId="0" applyNumberFormat="1" applyFont="1" applyAlignment="1">
      <alignment vertical="top"/>
    </xf>
    <xf numFmtId="49" fontId="23" fillId="0" borderId="0" xfId="0" applyNumberFormat="1" applyFont="1" applyAlignment="1">
      <alignment vertical="top"/>
    </xf>
    <xf numFmtId="49" fontId="23" fillId="0" borderId="0" xfId="0" applyNumberFormat="1" applyFont="1" applyFill="1" applyAlignment="1">
      <alignment vertical="top"/>
    </xf>
    <xf numFmtId="49" fontId="26" fillId="0" borderId="0" xfId="0" applyNumberFormat="1" applyFont="1" applyFill="1" applyAlignment="1">
      <alignment vertical="top"/>
    </xf>
    <xf numFmtId="49" fontId="11" fillId="0" borderId="0" xfId="0" applyNumberFormat="1" applyFont="1" applyFill="1" applyBorder="1" applyAlignment="1">
      <alignment horizontal="center" vertical="top"/>
    </xf>
    <xf numFmtId="0" fontId="11" fillId="0" borderId="0" xfId="0" applyFont="1" applyFill="1" applyBorder="1" applyAlignment="1">
      <alignment horizontal="center" vertical="top" wrapText="1"/>
    </xf>
    <xf numFmtId="2" fontId="11" fillId="0" borderId="0" xfId="0" applyNumberFormat="1" applyFont="1" applyFill="1" applyBorder="1" applyAlignment="1">
      <alignment horizontal="center" vertical="top"/>
    </xf>
    <xf numFmtId="164" fontId="11" fillId="0" borderId="0" xfId="0" applyNumberFormat="1" applyFont="1" applyFill="1" applyBorder="1" applyAlignment="1">
      <alignment horizontal="center" vertical="top"/>
    </xf>
    <xf numFmtId="165" fontId="11" fillId="0" borderId="0" xfId="0" applyNumberFormat="1" applyFont="1" applyFill="1" applyBorder="1" applyAlignment="1">
      <alignment horizontal="center" vertical="top" wrapText="1"/>
    </xf>
    <xf numFmtId="49" fontId="11" fillId="0" borderId="0" xfId="0" applyNumberFormat="1" applyFont="1" applyFill="1" applyAlignment="1">
      <alignment horizontal="left" vertical="top"/>
    </xf>
    <xf numFmtId="49" fontId="4" fillId="0" borderId="0" xfId="0" applyNumberFormat="1" applyFont="1" applyFill="1" applyAlignment="1">
      <alignment horizontal="left" vertical="top"/>
    </xf>
    <xf numFmtId="0" fontId="4" fillId="0" borderId="0" xfId="0" applyFont="1" applyFill="1" applyAlignment="1">
      <alignment horizontal="left" vertical="top" wrapText="1"/>
    </xf>
    <xf numFmtId="165" fontId="4" fillId="0" borderId="0" xfId="0" applyNumberFormat="1" applyFont="1" applyFill="1" applyAlignment="1">
      <alignment horizontal="left" vertical="top" wrapText="1"/>
    </xf>
    <xf numFmtId="49" fontId="4" fillId="0" borderId="0" xfId="0" applyNumberFormat="1" applyFont="1" applyFill="1" applyAlignment="1">
      <alignment horizontal="center" vertical="top"/>
    </xf>
    <xf numFmtId="164" fontId="4" fillId="0" borderId="0" xfId="0" applyNumberFormat="1" applyFont="1" applyFill="1" applyAlignment="1">
      <alignment horizontal="right" vertical="top"/>
    </xf>
    <xf numFmtId="165" fontId="4" fillId="0" borderId="0" xfId="0" applyNumberFormat="1" applyFont="1" applyFill="1" applyAlignment="1">
      <alignment horizontal="right" vertical="top"/>
    </xf>
    <xf numFmtId="165" fontId="11" fillId="0" borderId="0" xfId="0" applyNumberFormat="1" applyFont="1" applyFill="1" applyBorder="1" applyAlignment="1">
      <alignment horizontal="center" vertical="top"/>
    </xf>
    <xf numFmtId="49" fontId="0" fillId="0" borderId="0" xfId="0" applyNumberFormat="1"/>
    <xf numFmtId="0" fontId="24" fillId="0" borderId="0" xfId="0" applyFont="1" applyAlignment="1">
      <alignment horizontal="left" vertical="top" wrapText="1"/>
    </xf>
    <xf numFmtId="0" fontId="7" fillId="4" borderId="3" xfId="0" applyFont="1" applyFill="1" applyBorder="1" applyAlignment="1">
      <alignment horizontal="left" vertical="top" wrapText="1"/>
    </xf>
    <xf numFmtId="0" fontId="30" fillId="4" borderId="3" xfId="0" applyFont="1" applyFill="1" applyBorder="1" applyAlignment="1">
      <alignment horizontal="left" vertical="top" wrapText="1"/>
    </xf>
    <xf numFmtId="0" fontId="4" fillId="0" borderId="0" xfId="2" applyFont="1" applyFill="1" applyAlignment="1">
      <alignment horizontal="left" vertical="top" wrapText="1"/>
    </xf>
    <xf numFmtId="0" fontId="0" fillId="0" borderId="5" xfId="0" applyBorder="1" applyAlignment="1">
      <alignment horizontal="right"/>
    </xf>
    <xf numFmtId="0" fontId="28" fillId="0" borderId="5" xfId="0" applyFont="1" applyBorder="1" applyAlignment="1">
      <alignment horizontal="left"/>
    </xf>
    <xf numFmtId="0" fontId="28" fillId="0" borderId="4" xfId="0" applyFont="1" applyBorder="1" applyAlignment="1">
      <alignment horizontal="center" vertical="top"/>
    </xf>
    <xf numFmtId="16" fontId="28" fillId="0" borderId="4" xfId="0" quotePrefix="1" applyNumberFormat="1" applyFont="1" applyBorder="1" applyAlignment="1">
      <alignment horizontal="center" vertical="top"/>
    </xf>
    <xf numFmtId="0" fontId="28" fillId="0" borderId="4" xfId="0" quotePrefix="1" applyFont="1" applyBorder="1" applyAlignment="1">
      <alignment horizontal="center" vertical="top"/>
    </xf>
    <xf numFmtId="0" fontId="28" fillId="0" borderId="17" xfId="0" applyFont="1" applyBorder="1" applyAlignment="1">
      <alignment horizontal="left"/>
    </xf>
    <xf numFmtId="165" fontId="0" fillId="0" borderId="0" xfId="0" applyNumberFormat="1" applyFont="1" applyAlignment="1">
      <alignment vertical="top"/>
    </xf>
    <xf numFmtId="165" fontId="0" fillId="0" borderId="0" xfId="0" applyNumberFormat="1"/>
    <xf numFmtId="0" fontId="2" fillId="0" borderId="0" xfId="0" applyFont="1" applyBorder="1" applyAlignment="1">
      <alignment horizontal="left"/>
    </xf>
    <xf numFmtId="0" fontId="24" fillId="0" borderId="0" xfId="0" applyFont="1" applyAlignment="1">
      <alignment horizontal="center" vertical="top" wrapText="1"/>
    </xf>
    <xf numFmtId="0" fontId="24" fillId="0" borderId="0" xfId="0" applyFont="1" applyAlignment="1">
      <alignment horizontal="left" vertical="top" wrapText="1"/>
    </xf>
    <xf numFmtId="0" fontId="24" fillId="0" borderId="0" xfId="0" applyFont="1" applyAlignment="1">
      <alignment horizontal="justify" vertical="top" wrapText="1"/>
    </xf>
    <xf numFmtId="170" fontId="4" fillId="0" borderId="0" xfId="0" applyNumberFormat="1" applyFont="1" applyFill="1" applyAlignment="1">
      <alignment vertical="top"/>
    </xf>
    <xf numFmtId="165" fontId="4" fillId="0" borderId="0" xfId="2" applyNumberFormat="1" applyFont="1" applyFill="1" applyAlignment="1">
      <alignment horizontal="left" wrapText="1"/>
    </xf>
    <xf numFmtId="0" fontId="4" fillId="0" borderId="0" xfId="0" applyFont="1" applyFill="1" applyAlignment="1">
      <alignment vertical="top"/>
    </xf>
    <xf numFmtId="165" fontId="4" fillId="0" borderId="0" xfId="0" applyNumberFormat="1" applyFont="1" applyFill="1" applyAlignment="1">
      <alignment vertical="top"/>
    </xf>
    <xf numFmtId="165" fontId="11" fillId="0" borderId="0" xfId="2" applyNumberFormat="1" applyFont="1" applyFill="1" applyAlignment="1">
      <alignment horizontal="left" wrapText="1"/>
    </xf>
    <xf numFmtId="49" fontId="28" fillId="0" borderId="4" xfId="0" applyNumberFormat="1" applyFont="1" applyBorder="1" applyAlignment="1">
      <alignment horizontal="center" vertical="top"/>
    </xf>
    <xf numFmtId="0" fontId="0" fillId="0" borderId="0" xfId="0" applyAlignment="1">
      <alignment horizontal="left"/>
    </xf>
    <xf numFmtId="0" fontId="2" fillId="0" borderId="10" xfId="0" applyFont="1" applyBorder="1" applyAlignment="1">
      <alignment horizontal="left"/>
    </xf>
    <xf numFmtId="44" fontId="2" fillId="0" borderId="10" xfId="1" applyFont="1" applyBorder="1" applyAlignment="1">
      <alignment horizontal="left"/>
    </xf>
    <xf numFmtId="44" fontId="0" fillId="0" borderId="5" xfId="1" applyFont="1" applyBorder="1" applyAlignment="1">
      <alignment horizontal="left"/>
    </xf>
    <xf numFmtId="0" fontId="2" fillId="0" borderId="5" xfId="0" applyFont="1" applyBorder="1" applyAlignment="1">
      <alignment horizontal="left"/>
    </xf>
    <xf numFmtId="44" fontId="2" fillId="0" borderId="5" xfId="1" applyFont="1" applyFill="1" applyBorder="1" applyAlignment="1">
      <alignment horizontal="left"/>
    </xf>
    <xf numFmtId="44" fontId="0" fillId="0" borderId="0" xfId="0" applyNumberFormat="1" applyAlignment="1">
      <alignment horizontal="left"/>
    </xf>
    <xf numFmtId="44" fontId="31" fillId="0" borderId="5" xfId="1" applyFont="1" applyBorder="1" applyAlignment="1">
      <alignment horizontal="left"/>
    </xf>
    <xf numFmtId="0" fontId="28" fillId="0" borderId="4" xfId="0" applyFont="1" applyBorder="1" applyAlignment="1">
      <alignment horizontal="left"/>
    </xf>
    <xf numFmtId="0" fontId="2" fillId="2" borderId="5" xfId="0" applyFont="1" applyFill="1" applyBorder="1" applyAlignment="1">
      <alignment horizontal="left"/>
    </xf>
    <xf numFmtId="44" fontId="2" fillId="2" borderId="5" xfId="1" applyFont="1" applyFill="1" applyBorder="1" applyAlignment="1">
      <alignment horizontal="left"/>
    </xf>
    <xf numFmtId="44" fontId="31" fillId="0" borderId="5" xfId="1" applyFont="1" applyFill="1" applyBorder="1" applyAlignment="1">
      <alignment horizontal="left"/>
    </xf>
    <xf numFmtId="0" fontId="28" fillId="0" borderId="16" xfId="0" applyFont="1" applyBorder="1" applyAlignment="1">
      <alignment horizontal="left"/>
    </xf>
    <xf numFmtId="44" fontId="0" fillId="0" borderId="17" xfId="1" applyFont="1" applyBorder="1" applyAlignment="1">
      <alignment horizontal="left"/>
    </xf>
    <xf numFmtId="0" fontId="28" fillId="0" borderId="7" xfId="0" applyFont="1" applyBorder="1" applyAlignment="1">
      <alignment horizontal="left"/>
    </xf>
    <xf numFmtId="0" fontId="28" fillId="5" borderId="8" xfId="0" applyFont="1" applyFill="1" applyBorder="1" applyAlignment="1">
      <alignment horizontal="left"/>
    </xf>
    <xf numFmtId="44" fontId="28" fillId="5" borderId="8" xfId="1" applyFont="1" applyFill="1" applyBorder="1" applyAlignment="1">
      <alignment horizontal="left"/>
    </xf>
    <xf numFmtId="44" fontId="28" fillId="0" borderId="0" xfId="0" applyNumberFormat="1" applyFont="1" applyAlignment="1">
      <alignment horizontal="left"/>
    </xf>
    <xf numFmtId="44" fontId="0" fillId="0" borderId="0" xfId="1" applyFont="1" applyAlignment="1">
      <alignment horizontal="left"/>
    </xf>
    <xf numFmtId="0" fontId="26" fillId="0" borderId="0" xfId="0" applyFont="1" applyAlignment="1">
      <alignment horizontal="left"/>
    </xf>
    <xf numFmtId="9" fontId="2" fillId="0" borderId="10" xfId="1" applyNumberFormat="1" applyFont="1" applyBorder="1" applyAlignment="1">
      <alignment horizontal="right"/>
    </xf>
    <xf numFmtId="9" fontId="0" fillId="0" borderId="5" xfId="15" applyFont="1" applyBorder="1" applyAlignment="1">
      <alignment horizontal="right"/>
    </xf>
    <xf numFmtId="9" fontId="2" fillId="0" borderId="10" xfId="15" applyFont="1" applyBorder="1" applyAlignment="1">
      <alignment horizontal="right"/>
    </xf>
    <xf numFmtId="44" fontId="2" fillId="0" borderId="11" xfId="1" applyFont="1" applyBorder="1" applyAlignment="1">
      <alignment horizontal="left"/>
    </xf>
    <xf numFmtId="44" fontId="2" fillId="2" borderId="6" xfId="1" applyFont="1" applyFill="1" applyBorder="1" applyAlignment="1">
      <alignment horizontal="left"/>
    </xf>
    <xf numFmtId="44" fontId="0" fillId="0" borderId="6" xfId="1" applyFont="1" applyBorder="1" applyAlignment="1">
      <alignment horizontal="left"/>
    </xf>
    <xf numFmtId="44" fontId="0" fillId="0" borderId="19" xfId="1" applyFont="1" applyBorder="1" applyAlignment="1">
      <alignment horizontal="left"/>
    </xf>
    <xf numFmtId="44" fontId="28" fillId="5" borderId="9" xfId="1" applyFont="1" applyFill="1" applyBorder="1" applyAlignment="1">
      <alignment horizontal="left"/>
    </xf>
    <xf numFmtId="0" fontId="4" fillId="0" borderId="0" xfId="2" applyFont="1" applyAlignment="1">
      <alignment horizontal="left" vertical="top"/>
    </xf>
    <xf numFmtId="0" fontId="30" fillId="4" borderId="0" xfId="0" applyFont="1" applyFill="1" applyBorder="1" applyAlignment="1">
      <alignment horizontal="left" vertical="top" wrapText="1"/>
    </xf>
    <xf numFmtId="0" fontId="28" fillId="6" borderId="14" xfId="0" applyFont="1" applyFill="1" applyBorder="1" applyAlignment="1">
      <alignment horizontal="left"/>
    </xf>
    <xf numFmtId="0" fontId="0" fillId="0" borderId="5" xfId="0" applyFill="1" applyBorder="1" applyAlignment="1">
      <alignment horizontal="right"/>
    </xf>
    <xf numFmtId="0" fontId="2" fillId="6" borderId="12" xfId="0" applyFont="1" applyFill="1" applyBorder="1" applyAlignment="1">
      <alignment horizontal="center"/>
    </xf>
    <xf numFmtId="44" fontId="2" fillId="6" borderId="12" xfId="1" applyFont="1" applyFill="1" applyBorder="1" applyAlignment="1">
      <alignment horizontal="center"/>
    </xf>
    <xf numFmtId="10" fontId="28" fillId="5" borderId="5" xfId="15" applyNumberFormat="1" applyFont="1" applyFill="1" applyBorder="1" applyAlignment="1">
      <alignment horizontal="right"/>
    </xf>
    <xf numFmtId="10" fontId="31" fillId="0" borderId="5" xfId="15" applyNumberFormat="1" applyFont="1" applyFill="1" applyBorder="1" applyAlignment="1">
      <alignment horizontal="right"/>
    </xf>
    <xf numFmtId="10" fontId="28" fillId="5" borderId="8" xfId="15" applyNumberFormat="1" applyFont="1" applyFill="1" applyBorder="1" applyAlignment="1">
      <alignment horizontal="right"/>
    </xf>
    <xf numFmtId="0" fontId="0" fillId="0" borderId="0" xfId="0"/>
    <xf numFmtId="165" fontId="11" fillId="0" borderId="0" xfId="0" applyNumberFormat="1" applyFont="1" applyAlignment="1">
      <alignment horizontal="left" wrapText="1"/>
    </xf>
    <xf numFmtId="0" fontId="11" fillId="0" borderId="0" xfId="0" applyFont="1" applyAlignment="1">
      <alignment horizontal="left" wrapText="1"/>
    </xf>
    <xf numFmtId="49" fontId="11" fillId="0" borderId="0" xfId="0" applyNumberFormat="1" applyFont="1" applyAlignment="1">
      <alignment horizontal="left"/>
    </xf>
    <xf numFmtId="165" fontId="11" fillId="0" borderId="0" xfId="0" applyNumberFormat="1" applyFont="1" applyAlignment="1">
      <alignment horizontal="right"/>
    </xf>
    <xf numFmtId="0" fontId="11" fillId="0" borderId="0" xfId="0" applyFont="1" applyAlignment="1">
      <alignment vertical="top"/>
    </xf>
    <xf numFmtId="0" fontId="4" fillId="0" borderId="0" xfId="0" applyFont="1" applyAlignment="1">
      <alignment horizontal="left" vertical="top" wrapText="1"/>
    </xf>
    <xf numFmtId="49" fontId="4" fillId="0" borderId="0" xfId="0" applyNumberFormat="1" applyFont="1" applyAlignment="1">
      <alignment horizontal="left"/>
    </xf>
    <xf numFmtId="165" fontId="4" fillId="0" borderId="0" xfId="0" applyNumberFormat="1" applyFont="1" applyAlignment="1">
      <alignment horizontal="right"/>
    </xf>
    <xf numFmtId="0" fontId="4" fillId="0" borderId="0" xfId="0" applyFont="1" applyAlignment="1">
      <alignment vertical="top"/>
    </xf>
    <xf numFmtId="2" fontId="11" fillId="0" borderId="0" xfId="0" applyNumberFormat="1" applyFont="1" applyAlignment="1">
      <alignment horizontal="right"/>
    </xf>
    <xf numFmtId="167" fontId="4" fillId="0" borderId="0" xfId="0" applyNumberFormat="1" applyFont="1" applyAlignment="1">
      <alignment horizontal="right"/>
    </xf>
    <xf numFmtId="0" fontId="3" fillId="0" borderId="0" xfId="2"/>
    <xf numFmtId="49" fontId="4" fillId="0" borderId="0" xfId="2" applyNumberFormat="1" applyFont="1" applyAlignment="1">
      <alignment horizontal="left" vertical="top"/>
    </xf>
    <xf numFmtId="0" fontId="4" fillId="0" borderId="0" xfId="2" applyFont="1" applyAlignment="1">
      <alignment horizontal="left" vertical="top" wrapText="1"/>
    </xf>
    <xf numFmtId="49" fontId="4" fillId="0" borderId="0" xfId="2" applyNumberFormat="1" applyFont="1" applyAlignment="1">
      <alignment horizontal="left"/>
    </xf>
    <xf numFmtId="167" fontId="4" fillId="0" borderId="0" xfId="2" applyNumberFormat="1" applyFont="1" applyAlignment="1">
      <alignment horizontal="right"/>
    </xf>
    <xf numFmtId="165" fontId="4" fillId="0" borderId="0" xfId="2" applyNumberFormat="1" applyFont="1" applyAlignment="1">
      <alignment horizontal="right"/>
    </xf>
    <xf numFmtId="0" fontId="4" fillId="0" borderId="0" xfId="2" applyFont="1" applyAlignment="1">
      <alignment horizontal="left" wrapText="1"/>
    </xf>
    <xf numFmtId="49" fontId="4" fillId="0" borderId="0" xfId="2" applyNumberFormat="1" applyFont="1" applyAlignment="1" applyProtection="1">
      <alignment horizontal="left" vertical="top"/>
    </xf>
    <xf numFmtId="165" fontId="4" fillId="0" borderId="0" xfId="2" applyNumberFormat="1" applyFont="1" applyAlignment="1">
      <alignment horizontal="left" wrapText="1"/>
    </xf>
    <xf numFmtId="0" fontId="20" fillId="0" borderId="0" xfId="2" applyFont="1" applyAlignment="1">
      <alignment horizontal="left" vertical="top" wrapText="1"/>
    </xf>
    <xf numFmtId="167" fontId="20" fillId="0" borderId="0" xfId="2" applyNumberFormat="1" applyFont="1" applyAlignment="1">
      <alignment horizontal="right"/>
    </xf>
    <xf numFmtId="165" fontId="20" fillId="0" borderId="0" xfId="2" applyNumberFormat="1" applyFont="1" applyAlignment="1">
      <alignment horizontal="left" wrapText="1"/>
    </xf>
    <xf numFmtId="165" fontId="20" fillId="0" borderId="0" xfId="2" applyNumberFormat="1" applyFont="1" applyAlignment="1">
      <alignment horizontal="right"/>
    </xf>
    <xf numFmtId="49" fontId="20" fillId="0" borderId="0" xfId="2" applyNumberFormat="1" applyFont="1" applyAlignment="1">
      <alignment horizontal="left"/>
    </xf>
    <xf numFmtId="49" fontId="11" fillId="3" borderId="1" xfId="2" applyNumberFormat="1" applyFont="1" applyFill="1" applyBorder="1" applyAlignment="1">
      <alignment horizontal="left" vertical="center"/>
    </xf>
    <xf numFmtId="0" fontId="11" fillId="3" borderId="1" xfId="2" applyFont="1" applyFill="1" applyBorder="1" applyAlignment="1">
      <alignment horizontal="center" vertical="center" wrapText="1"/>
    </xf>
    <xf numFmtId="167" fontId="11" fillId="3" borderId="1" xfId="2" applyNumberFormat="1" applyFont="1" applyFill="1" applyBorder="1" applyAlignment="1">
      <alignment horizontal="left" vertical="center"/>
    </xf>
    <xf numFmtId="165" fontId="11" fillId="3" borderId="1" xfId="2" applyNumberFormat="1" applyFont="1" applyFill="1" applyBorder="1" applyAlignment="1">
      <alignment horizontal="left" vertical="center"/>
    </xf>
    <xf numFmtId="165" fontId="11" fillId="3" borderId="1" xfId="2" applyNumberFormat="1" applyFont="1" applyFill="1" applyBorder="1" applyAlignment="1">
      <alignment horizontal="center" vertical="center" wrapText="1"/>
    </xf>
    <xf numFmtId="49" fontId="4" fillId="0" borderId="0" xfId="2" applyNumberFormat="1" applyFont="1" applyAlignment="1">
      <alignment horizontal="left" vertical="top" wrapText="1"/>
    </xf>
    <xf numFmtId="0" fontId="4" fillId="0" borderId="0" xfId="2" applyFont="1" applyAlignment="1" applyProtection="1">
      <alignment horizontal="left" vertical="top" wrapText="1"/>
    </xf>
    <xf numFmtId="49" fontId="4" fillId="0" borderId="0" xfId="2" applyNumberFormat="1" applyFont="1" applyAlignment="1" applyProtection="1">
      <alignment horizontal="left"/>
    </xf>
    <xf numFmtId="165" fontId="4" fillId="0" borderId="0" xfId="2" applyNumberFormat="1" applyFont="1" applyAlignment="1" applyProtection="1">
      <alignment horizontal="right"/>
      <protection locked="0"/>
    </xf>
    <xf numFmtId="0" fontId="4" fillId="0" borderId="0" xfId="2" quotePrefix="1" applyFont="1" applyAlignment="1">
      <alignment horizontal="left" vertical="top" wrapText="1"/>
    </xf>
    <xf numFmtId="167" fontId="4" fillId="0" borderId="0" xfId="2" applyNumberFormat="1" applyFont="1" applyAlignment="1" applyProtection="1">
      <alignment horizontal="right"/>
    </xf>
    <xf numFmtId="49" fontId="25" fillId="0" borderId="0" xfId="0" applyNumberFormat="1" applyFont="1" applyAlignment="1">
      <alignment vertical="top"/>
    </xf>
    <xf numFmtId="49" fontId="26" fillId="0" borderId="0" xfId="0" applyNumberFormat="1" applyFont="1" applyAlignment="1">
      <alignment vertical="top"/>
    </xf>
    <xf numFmtId="49" fontId="4" fillId="0" borderId="0" xfId="0" applyNumberFormat="1" applyFont="1" applyAlignment="1">
      <alignment vertical="top"/>
    </xf>
    <xf numFmtId="0" fontId="7" fillId="4" borderId="3" xfId="0" applyFont="1" applyFill="1" applyBorder="1" applyAlignment="1">
      <alignment horizontal="left" vertical="top" wrapText="1"/>
    </xf>
    <xf numFmtId="165" fontId="0" fillId="0" borderId="0" xfId="0" applyNumberFormat="1"/>
    <xf numFmtId="170" fontId="4" fillId="0" borderId="0" xfId="0" applyNumberFormat="1" applyFont="1" applyAlignment="1">
      <alignment vertical="top"/>
    </xf>
    <xf numFmtId="170" fontId="0" fillId="0" borderId="0" xfId="0" applyNumberFormat="1"/>
    <xf numFmtId="165" fontId="4" fillId="0" borderId="0" xfId="0" applyNumberFormat="1" applyFont="1" applyAlignment="1" applyProtection="1">
      <alignment horizontal="right"/>
    </xf>
    <xf numFmtId="0" fontId="23" fillId="0" borderId="0" xfId="0" applyFont="1" applyAlignment="1">
      <alignment horizontal="left"/>
    </xf>
    <xf numFmtId="0" fontId="28" fillId="0" borderId="0" xfId="0" applyFont="1" applyBorder="1" applyAlignment="1">
      <alignment horizontal="left"/>
    </xf>
    <xf numFmtId="0" fontId="28" fillId="5" borderId="0" xfId="0" applyFont="1" applyFill="1" applyBorder="1" applyAlignment="1">
      <alignment horizontal="left"/>
    </xf>
    <xf numFmtId="44" fontId="28" fillId="5" borderId="0" xfId="1" applyFont="1" applyFill="1" applyBorder="1" applyAlignment="1">
      <alignment horizontal="left"/>
    </xf>
    <xf numFmtId="10" fontId="28" fillId="5" borderId="0" xfId="15" applyNumberFormat="1" applyFont="1" applyFill="1" applyBorder="1" applyAlignment="1">
      <alignment horizontal="right"/>
    </xf>
    <xf numFmtId="0" fontId="31" fillId="0" borderId="5" xfId="1" applyNumberFormat="1" applyFont="1" applyFill="1" applyBorder="1" applyAlignment="1">
      <alignment horizontal="left"/>
    </xf>
    <xf numFmtId="0" fontId="0" fillId="0" borderId="19" xfId="1" applyNumberFormat="1" applyFont="1" applyBorder="1" applyAlignment="1">
      <alignment horizontal="left"/>
    </xf>
    <xf numFmtId="0" fontId="24" fillId="0" borderId="0" xfId="0" applyFont="1" applyAlignment="1">
      <alignment horizontal="left" vertical="top" wrapText="1"/>
    </xf>
    <xf numFmtId="0" fontId="28" fillId="0" borderId="0" xfId="0" applyFont="1" applyFill="1" applyAlignment="1">
      <alignment horizontal="left"/>
    </xf>
    <xf numFmtId="0" fontId="0" fillId="0" borderId="0" xfId="0" applyFill="1" applyAlignment="1">
      <alignment horizontal="left"/>
    </xf>
    <xf numFmtId="44" fontId="0" fillId="0" borderId="0" xfId="1" applyFont="1" applyFill="1" applyAlignment="1">
      <alignment horizontal="left"/>
    </xf>
    <xf numFmtId="165" fontId="11" fillId="7" borderId="1" xfId="0" applyNumberFormat="1" applyFont="1" applyFill="1" applyBorder="1" applyAlignment="1">
      <alignment horizontal="center" vertical="center" wrapText="1"/>
    </xf>
    <xf numFmtId="49" fontId="11" fillId="7" borderId="1" xfId="0" applyNumberFormat="1" applyFont="1" applyFill="1" applyBorder="1" applyAlignment="1">
      <alignment horizontal="center" vertical="center"/>
    </xf>
    <xf numFmtId="0" fontId="11" fillId="7" borderId="1" xfId="0" applyFont="1" applyFill="1" applyBorder="1" applyAlignment="1">
      <alignment horizontal="center" vertical="center" wrapText="1"/>
    </xf>
    <xf numFmtId="2" fontId="11" fillId="7" borderId="1" xfId="0" applyNumberFormat="1" applyFont="1" applyFill="1" applyBorder="1" applyAlignment="1">
      <alignment horizontal="center" vertical="center"/>
    </xf>
    <xf numFmtId="165" fontId="11" fillId="7" borderId="1" xfId="0" applyNumberFormat="1" applyFont="1" applyFill="1" applyBorder="1" applyAlignment="1">
      <alignment horizontal="center" vertical="center"/>
    </xf>
    <xf numFmtId="49" fontId="25" fillId="7" borderId="0" xfId="0" applyNumberFormat="1" applyFont="1" applyFill="1" applyAlignment="1">
      <alignment vertical="top"/>
    </xf>
    <xf numFmtId="1" fontId="4" fillId="7" borderId="0" xfId="0" applyNumberFormat="1" applyFont="1" applyFill="1" applyAlignment="1">
      <alignment horizontal="left" vertical="top" wrapText="1"/>
    </xf>
    <xf numFmtId="0" fontId="11" fillId="7" borderId="0" xfId="0" applyFont="1" applyFill="1" applyAlignment="1">
      <alignment horizontal="center" vertical="top" wrapText="1"/>
    </xf>
    <xf numFmtId="44" fontId="2" fillId="6" borderId="15" xfId="1" applyFont="1" applyFill="1" applyBorder="1" applyAlignment="1">
      <alignment horizontal="center"/>
    </xf>
    <xf numFmtId="44" fontId="2" fillId="6" borderId="13" xfId="1" applyFont="1" applyFill="1" applyBorder="1" applyAlignment="1">
      <alignment horizontal="center"/>
    </xf>
    <xf numFmtId="44" fontId="2" fillId="6" borderId="18" xfId="1" applyFont="1" applyFill="1" applyBorder="1" applyAlignment="1">
      <alignment horizontal="center"/>
    </xf>
    <xf numFmtId="0" fontId="27" fillId="0" borderId="0" xfId="0" applyFont="1" applyAlignment="1">
      <alignment horizontal="justify" vertical="top" wrapText="1"/>
    </xf>
    <xf numFmtId="0" fontId="24" fillId="0" borderId="0" xfId="0" applyFont="1" applyAlignment="1">
      <alignment horizontal="justify" vertical="top" wrapText="1"/>
    </xf>
    <xf numFmtId="0" fontId="11" fillId="0" borderId="0" xfId="0" applyFont="1" applyAlignment="1">
      <alignment horizontal="justify" vertical="top" wrapText="1"/>
    </xf>
  </cellXfs>
  <cellStyles count="19">
    <cellStyle name="Navadno" xfId="0" builtinId="0"/>
    <cellStyle name="Navadno 2" xfId="2" xr:uid="{00000000-0005-0000-0000-000001000000}"/>
    <cellStyle name="Navadno 2 2" xfId="4" xr:uid="{00000000-0005-0000-0000-000002000000}"/>
    <cellStyle name="Navadno 2 2 2" xfId="17" xr:uid="{00000000-0005-0000-0000-000003000000}"/>
    <cellStyle name="Navadno 2 3" xfId="7" xr:uid="{00000000-0005-0000-0000-000004000000}"/>
    <cellStyle name="Navadno 2 4" xfId="6" xr:uid="{00000000-0005-0000-0000-000005000000}"/>
    <cellStyle name="Navadno 3" xfId="5" xr:uid="{00000000-0005-0000-0000-000006000000}"/>
    <cellStyle name="Navadno 3 2" xfId="8" xr:uid="{00000000-0005-0000-0000-000007000000}"/>
    <cellStyle name="Navadno 3 2 2" xfId="18" xr:uid="{00000000-0005-0000-0000-000008000000}"/>
    <cellStyle name="Navadno 4" xfId="9" xr:uid="{00000000-0005-0000-0000-000009000000}"/>
    <cellStyle name="Navadno 4 2" xfId="10" xr:uid="{00000000-0005-0000-0000-00000A000000}"/>
    <cellStyle name="Navadno 5" xfId="11" xr:uid="{00000000-0005-0000-0000-00000B000000}"/>
    <cellStyle name="Navadno 6" xfId="3" xr:uid="{00000000-0005-0000-0000-00000C000000}"/>
    <cellStyle name="Normal_1.3.2" xfId="12" xr:uid="{00000000-0005-0000-0000-00000D000000}"/>
    <cellStyle name="Odstotek" xfId="15" builtinId="5"/>
    <cellStyle name="Odstotek 2" xfId="13" xr:uid="{00000000-0005-0000-0000-00000F000000}"/>
    <cellStyle name="Valuta" xfId="1" builtinId="4"/>
    <cellStyle name="Valuta 2" xfId="14" xr:uid="{00000000-0005-0000-0000-000011000000}"/>
    <cellStyle name="Valuta 3" xfId="16" xr:uid="{00000000-0005-0000-0000-000012000000}"/>
  </cellStyles>
  <dxfs count="0"/>
  <tableStyles count="0" defaultTableStyle="TableStyleMedium2" defaultPivotStyle="PivotStyleLight16"/>
  <colors>
    <mruColors>
      <color rgb="FFF8F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tabSelected="1" zoomScale="115" zoomScaleNormal="115" workbookViewId="0">
      <selection activeCell="B31" sqref="B31"/>
    </sheetView>
  </sheetViews>
  <sheetFormatPr defaultColWidth="9.109375" defaultRowHeight="13.2"/>
  <cols>
    <col min="1" max="1" width="7.44140625" style="179" customWidth="1"/>
    <col min="2" max="2" width="48.44140625" style="179" customWidth="1"/>
    <col min="3" max="3" width="14.5546875" style="197" customWidth="1"/>
    <col min="4" max="4" width="10" style="197" customWidth="1"/>
    <col min="5" max="5" width="12.88671875" style="197" customWidth="1"/>
    <col min="6" max="6" width="7.6640625" style="197" customWidth="1"/>
    <col min="7" max="7" width="15.5546875" style="197" customWidth="1"/>
    <col min="8" max="8" width="14.5546875" style="179" bestFit="1" customWidth="1"/>
    <col min="9" max="16384" width="9.109375" style="179"/>
  </cols>
  <sheetData>
    <row r="1" spans="1:7">
      <c r="A1" s="269" t="s">
        <v>1107</v>
      </c>
      <c r="B1" s="270"/>
      <c r="C1" s="271"/>
      <c r="G1" s="197" t="s">
        <v>1108</v>
      </c>
    </row>
    <row r="2" spans="1:7" ht="13.8" thickBot="1">
      <c r="A2" s="179" t="s">
        <v>1105</v>
      </c>
      <c r="B2" s="169"/>
      <c r="C2" s="169"/>
      <c r="D2" s="169"/>
      <c r="E2" s="169"/>
      <c r="F2" s="169"/>
      <c r="G2" s="169"/>
    </row>
    <row r="3" spans="1:7" ht="14.4" thickTop="1" thickBot="1">
      <c r="A3" s="209" t="s">
        <v>1092</v>
      </c>
      <c r="B3" s="211" t="s">
        <v>1086</v>
      </c>
      <c r="C3" s="212" t="s">
        <v>1083</v>
      </c>
      <c r="D3" s="280" t="s">
        <v>1084</v>
      </c>
      <c r="E3" s="281"/>
      <c r="F3" s="280" t="s">
        <v>1085</v>
      </c>
      <c r="G3" s="282"/>
    </row>
    <row r="4" spans="1:7">
      <c r="A4" s="163">
        <v>1</v>
      </c>
      <c r="B4" s="180" t="s">
        <v>1079</v>
      </c>
      <c r="C4" s="181">
        <f>SUM(C5:C6)</f>
        <v>0</v>
      </c>
      <c r="D4" s="199">
        <v>1</v>
      </c>
      <c r="E4" s="181">
        <f>E5+E6</f>
        <v>0</v>
      </c>
      <c r="F4" s="201">
        <v>0</v>
      </c>
      <c r="G4" s="202">
        <f>G5+G6</f>
        <v>0</v>
      </c>
    </row>
    <row r="5" spans="1:7">
      <c r="A5" s="164" t="s">
        <v>849</v>
      </c>
      <c r="B5" s="161" t="s">
        <v>1069</v>
      </c>
      <c r="C5" s="182">
        <f>'Javna pot'!J129</f>
        <v>0</v>
      </c>
      <c r="D5" s="200">
        <v>0</v>
      </c>
      <c r="E5" s="181">
        <f t="shared" ref="E5:E19" si="0">D5*C5</f>
        <v>0</v>
      </c>
      <c r="F5" s="200">
        <v>1</v>
      </c>
      <c r="G5" s="202">
        <f t="shared" ref="G5:G19" si="1">F5*C5</f>
        <v>0</v>
      </c>
    </row>
    <row r="6" spans="1:7">
      <c r="A6" s="165" t="s">
        <v>850</v>
      </c>
      <c r="B6" s="210" t="s">
        <v>1</v>
      </c>
      <c r="C6" s="182">
        <f>'Cesta k postajališču'!J99</f>
        <v>0</v>
      </c>
      <c r="D6" s="200">
        <v>1</v>
      </c>
      <c r="E6" s="181">
        <f t="shared" si="0"/>
        <v>0</v>
      </c>
      <c r="F6" s="200">
        <v>0</v>
      </c>
      <c r="G6" s="202">
        <f t="shared" si="1"/>
        <v>0</v>
      </c>
    </row>
    <row r="7" spans="1:7">
      <c r="A7" s="163">
        <v>2</v>
      </c>
      <c r="B7" s="183" t="s">
        <v>1070</v>
      </c>
      <c r="C7" s="184">
        <f>nadvoz!J106</f>
        <v>0</v>
      </c>
      <c r="D7" s="200">
        <v>1</v>
      </c>
      <c r="E7" s="181">
        <f t="shared" si="0"/>
        <v>0</v>
      </c>
      <c r="F7" s="200">
        <v>0</v>
      </c>
      <c r="G7" s="202">
        <f t="shared" si="1"/>
        <v>0</v>
      </c>
    </row>
    <row r="8" spans="1:7">
      <c r="A8" s="163">
        <v>3</v>
      </c>
      <c r="B8" s="183" t="s">
        <v>1072</v>
      </c>
      <c r="C8" s="184">
        <f>'sanacija poslopja'!J32</f>
        <v>0</v>
      </c>
      <c r="D8" s="200">
        <v>1</v>
      </c>
      <c r="E8" s="181">
        <f t="shared" si="0"/>
        <v>0</v>
      </c>
      <c r="F8" s="200">
        <v>0</v>
      </c>
      <c r="G8" s="202">
        <f t="shared" si="1"/>
        <v>0</v>
      </c>
    </row>
    <row r="9" spans="1:7">
      <c r="A9" s="163">
        <v>4</v>
      </c>
      <c r="B9" s="183" t="s">
        <v>1073</v>
      </c>
      <c r="C9" s="184">
        <f>'Rušitev nadvoza'!J19</f>
        <v>0</v>
      </c>
      <c r="D9" s="200">
        <v>1</v>
      </c>
      <c r="E9" s="181">
        <f t="shared" si="0"/>
        <v>0</v>
      </c>
      <c r="F9" s="200">
        <v>0</v>
      </c>
      <c r="G9" s="202">
        <f t="shared" si="1"/>
        <v>0</v>
      </c>
    </row>
    <row r="10" spans="1:7">
      <c r="A10" s="163">
        <v>5</v>
      </c>
      <c r="B10" s="183" t="s">
        <v>1080</v>
      </c>
      <c r="C10" s="184">
        <f>'Vodovod -_VOD1'!J75+'Vodovod -_VOD2'!J61</f>
        <v>0</v>
      </c>
      <c r="D10" s="200">
        <v>0</v>
      </c>
      <c r="E10" s="181">
        <f t="shared" si="0"/>
        <v>0</v>
      </c>
      <c r="F10" s="200">
        <v>1</v>
      </c>
      <c r="G10" s="202">
        <f t="shared" si="1"/>
        <v>0</v>
      </c>
    </row>
    <row r="11" spans="1:7">
      <c r="A11" s="178" t="s">
        <v>299</v>
      </c>
      <c r="B11" s="161" t="s">
        <v>1074</v>
      </c>
      <c r="C11" s="182">
        <f>'Vodovod -_VOD1'!J75</f>
        <v>0</v>
      </c>
      <c r="D11" s="200">
        <v>0</v>
      </c>
      <c r="E11" s="181">
        <f t="shared" si="0"/>
        <v>0</v>
      </c>
      <c r="F11" s="200">
        <v>1</v>
      </c>
      <c r="G11" s="202">
        <f t="shared" si="1"/>
        <v>0</v>
      </c>
    </row>
    <row r="12" spans="1:7">
      <c r="A12" s="178" t="s">
        <v>300</v>
      </c>
      <c r="B12" s="161" t="s">
        <v>1081</v>
      </c>
      <c r="C12" s="182">
        <f>'Vodovod -_VOD2'!J61</f>
        <v>0</v>
      </c>
      <c r="D12" s="200">
        <v>0</v>
      </c>
      <c r="E12" s="181">
        <f t="shared" si="0"/>
        <v>0</v>
      </c>
      <c r="F12" s="200">
        <v>1</v>
      </c>
      <c r="G12" s="202">
        <f t="shared" si="1"/>
        <v>0</v>
      </c>
    </row>
    <row r="13" spans="1:7">
      <c r="A13" s="163">
        <v>6</v>
      </c>
      <c r="B13" s="183" t="s">
        <v>1071</v>
      </c>
      <c r="C13" s="184">
        <f>'Cestna razsvetljava'!J55</f>
        <v>0</v>
      </c>
      <c r="D13" s="200">
        <v>0.6</v>
      </c>
      <c r="E13" s="181">
        <f t="shared" si="0"/>
        <v>0</v>
      </c>
      <c r="F13" s="200">
        <v>0.4</v>
      </c>
      <c r="G13" s="202">
        <f t="shared" si="1"/>
        <v>0</v>
      </c>
    </row>
    <row r="14" spans="1:7">
      <c r="A14" s="163">
        <v>7</v>
      </c>
      <c r="B14" s="183" t="s">
        <v>1075</v>
      </c>
      <c r="C14" s="184">
        <f>Vozna_mreza!J47</f>
        <v>0</v>
      </c>
      <c r="D14" s="200">
        <v>1</v>
      </c>
      <c r="E14" s="181">
        <f t="shared" si="0"/>
        <v>0</v>
      </c>
      <c r="F14" s="200">
        <v>0</v>
      </c>
      <c r="G14" s="202">
        <f t="shared" si="1"/>
        <v>0</v>
      </c>
    </row>
    <row r="15" spans="1:7">
      <c r="A15" s="163">
        <v>8</v>
      </c>
      <c r="B15" s="183" t="s">
        <v>1076</v>
      </c>
      <c r="C15" s="184">
        <f>'SVTK vodi'!J67</f>
        <v>0</v>
      </c>
      <c r="D15" s="200">
        <v>1</v>
      </c>
      <c r="E15" s="181">
        <f t="shared" si="0"/>
        <v>0</v>
      </c>
      <c r="F15" s="200">
        <v>0</v>
      </c>
      <c r="G15" s="202">
        <f t="shared" si="1"/>
        <v>0</v>
      </c>
    </row>
    <row r="16" spans="1:7">
      <c r="A16" s="163">
        <v>9</v>
      </c>
      <c r="B16" s="183" t="s">
        <v>1077</v>
      </c>
      <c r="C16" s="184">
        <f>'Električni vodi'!J38</f>
        <v>0</v>
      </c>
      <c r="D16" s="200">
        <v>1</v>
      </c>
      <c r="E16" s="181">
        <f t="shared" si="0"/>
        <v>0</v>
      </c>
      <c r="F16" s="200">
        <v>0</v>
      </c>
      <c r="G16" s="202">
        <f t="shared" si="1"/>
        <v>0</v>
      </c>
    </row>
    <row r="17" spans="1:8">
      <c r="A17" s="163">
        <v>10</v>
      </c>
      <c r="B17" s="183" t="s">
        <v>1078</v>
      </c>
      <c r="C17" s="184">
        <f>'Telekomunikacijski vodi'!J30</f>
        <v>0</v>
      </c>
      <c r="D17" s="200">
        <v>1</v>
      </c>
      <c r="E17" s="181">
        <f t="shared" si="0"/>
        <v>0</v>
      </c>
      <c r="F17" s="200">
        <v>0</v>
      </c>
      <c r="G17" s="202">
        <f t="shared" si="1"/>
        <v>0</v>
      </c>
    </row>
    <row r="18" spans="1:8">
      <c r="A18" s="163">
        <v>11</v>
      </c>
      <c r="B18" s="183" t="s">
        <v>1098</v>
      </c>
      <c r="C18" s="184">
        <f>'Fekalna kanalizacija v naselju'!G53</f>
        <v>0</v>
      </c>
      <c r="D18" s="200">
        <v>0</v>
      </c>
      <c r="E18" s="181">
        <f t="shared" si="0"/>
        <v>0</v>
      </c>
      <c r="F18" s="200">
        <v>1</v>
      </c>
      <c r="G18" s="202">
        <f t="shared" si="1"/>
        <v>0</v>
      </c>
    </row>
    <row r="19" spans="1:8">
      <c r="A19" s="165">
        <v>12</v>
      </c>
      <c r="B19" s="162" t="s">
        <v>710</v>
      </c>
      <c r="C19" s="186">
        <f>'Geomehanski nadzor'!J7</f>
        <v>0</v>
      </c>
      <c r="D19" s="200">
        <v>0.6</v>
      </c>
      <c r="E19" s="181">
        <f t="shared" si="0"/>
        <v>0</v>
      </c>
      <c r="F19" s="200">
        <v>0.4</v>
      </c>
      <c r="G19" s="202">
        <f t="shared" si="1"/>
        <v>0</v>
      </c>
    </row>
    <row r="20" spans="1:8">
      <c r="A20" s="187"/>
      <c r="B20" s="188" t="s">
        <v>2</v>
      </c>
      <c r="C20" s="189">
        <f>C4+C7+C8+C9+C10+C13+C14+C15+C16+C17+C18+C19</f>
        <v>0</v>
      </c>
      <c r="D20" s="213" t="e">
        <f>E20/C20</f>
        <v>#DIV/0!</v>
      </c>
      <c r="E20" s="189">
        <f>E4+E7+E8+E9+E10+E13+E14+E15+E16+E17+E18+E19</f>
        <v>0</v>
      </c>
      <c r="F20" s="213" t="e">
        <f>G20/C20</f>
        <v>#DIV/0!</v>
      </c>
      <c r="G20" s="203">
        <f>G4+G7+G8+G9+G10+G13+G14+G15+G16+G17+G18+G19</f>
        <v>0</v>
      </c>
      <c r="H20" s="185"/>
    </row>
    <row r="21" spans="1:8">
      <c r="A21" s="187"/>
      <c r="B21" s="162" t="s">
        <v>1062</v>
      </c>
      <c r="C21" s="182">
        <f>C20*0.1</f>
        <v>0</v>
      </c>
      <c r="D21" s="214" t="e">
        <f>E21/C21</f>
        <v>#DIV/0!</v>
      </c>
      <c r="E21" s="190" t="e">
        <f>C21*(E20/C20)</f>
        <v>#DIV/0!</v>
      </c>
      <c r="F21" s="214" t="e">
        <f>G21/C21</f>
        <v>#DIV/0!</v>
      </c>
      <c r="G21" s="204" t="e">
        <f>C21*(G20/C20)</f>
        <v>#DIV/0!</v>
      </c>
      <c r="H21" s="185"/>
    </row>
    <row r="22" spans="1:8">
      <c r="A22" s="191"/>
      <c r="B22" s="166" t="s">
        <v>1068</v>
      </c>
      <c r="C22" s="192">
        <f>C21+C20</f>
        <v>0</v>
      </c>
      <c r="D22" s="214" t="e">
        <f t="shared" ref="D22:D24" si="2">E22/C22</f>
        <v>#DIV/0!</v>
      </c>
      <c r="E22" s="190" t="e">
        <f>E21+E20</f>
        <v>#DIV/0!</v>
      </c>
      <c r="F22" s="214" t="e">
        <f t="shared" ref="F22:F24" si="3">G22/C22</f>
        <v>#DIV/0!</v>
      </c>
      <c r="G22" s="205" t="e">
        <f>G21+G20</f>
        <v>#DIV/0!</v>
      </c>
      <c r="H22" s="185"/>
    </row>
    <row r="23" spans="1:8">
      <c r="A23" s="191"/>
      <c r="B23" s="166" t="s">
        <v>1067</v>
      </c>
      <c r="C23" s="192">
        <f>(C22-(C10*1.1)-(C18*1.1))*0.22</f>
        <v>0</v>
      </c>
      <c r="D23" s="214" t="e">
        <f t="shared" si="2"/>
        <v>#DIV/0!</v>
      </c>
      <c r="E23" s="266" t="e">
        <f>(E22-(E10*1.1)-(E18*1.1))*0.22</f>
        <v>#DIV/0!</v>
      </c>
      <c r="F23" s="214" t="e">
        <f t="shared" si="3"/>
        <v>#DIV/0!</v>
      </c>
      <c r="G23" s="267" t="e">
        <f>(G22-(G10*1.1)-(G18*1.1))*0.22</f>
        <v>#DIV/0!</v>
      </c>
    </row>
    <row r="24" spans="1:8" s="134" customFormat="1" ht="13.8" thickBot="1">
      <c r="A24" s="193"/>
      <c r="B24" s="194" t="s">
        <v>1082</v>
      </c>
      <c r="C24" s="195">
        <f>C22+C23</f>
        <v>0</v>
      </c>
      <c r="D24" s="215" t="e">
        <f t="shared" si="2"/>
        <v>#DIV/0!</v>
      </c>
      <c r="E24" s="195" t="e">
        <f>SUM(E22:E23)</f>
        <v>#DIV/0!</v>
      </c>
      <c r="F24" s="215" t="e">
        <f t="shared" si="3"/>
        <v>#DIV/0!</v>
      </c>
      <c r="G24" s="206" t="e">
        <f>SUM(G22:G23)</f>
        <v>#DIV/0!</v>
      </c>
      <c r="H24" s="196"/>
    </row>
    <row r="25" spans="1:8" s="134" customFormat="1" ht="13.8" thickTop="1">
      <c r="A25" s="262"/>
      <c r="B25" s="263"/>
      <c r="C25" s="264"/>
      <c r="D25" s="265"/>
      <c r="E25" s="264"/>
      <c r="F25" s="265"/>
      <c r="G25" s="264"/>
      <c r="H25" s="196"/>
    </row>
    <row r="26" spans="1:8">
      <c r="A26" s="207" t="s">
        <v>1093</v>
      </c>
      <c r="B26" s="197"/>
      <c r="F26" s="179"/>
      <c r="G26" s="179"/>
    </row>
    <row r="27" spans="1:8">
      <c r="A27" s="198"/>
      <c r="B27" s="261" t="s">
        <v>1106</v>
      </c>
      <c r="C27" s="179"/>
      <c r="D27" s="179"/>
      <c r="E27" s="179"/>
      <c r="F27" s="179"/>
      <c r="G27" s="179"/>
    </row>
    <row r="28" spans="1:8">
      <c r="A28" s="198"/>
      <c r="B28" s="261" t="s">
        <v>1100</v>
      </c>
      <c r="C28" s="179"/>
      <c r="D28" s="179"/>
      <c r="E28" s="179"/>
      <c r="F28" s="179"/>
      <c r="G28" s="179"/>
    </row>
    <row r="29" spans="1:8">
      <c r="A29" s="198"/>
      <c r="B29" s="261" t="s">
        <v>1101</v>
      </c>
      <c r="C29" s="179"/>
      <c r="D29" s="179"/>
      <c r="E29" s="179"/>
      <c r="F29" s="179"/>
      <c r="G29" s="179"/>
    </row>
    <row r="30" spans="1:8">
      <c r="A30" s="198"/>
      <c r="B30" s="261" t="s">
        <v>1099</v>
      </c>
      <c r="C30" s="179"/>
      <c r="D30" s="179"/>
      <c r="E30" s="179"/>
      <c r="F30" s="179"/>
      <c r="G30" s="179"/>
    </row>
    <row r="31" spans="1:8">
      <c r="A31" s="198"/>
      <c r="B31" s="261" t="s">
        <v>1127</v>
      </c>
      <c r="C31" s="179"/>
      <c r="D31" s="179"/>
      <c r="E31" s="179"/>
      <c r="F31" s="179"/>
      <c r="G31" s="179"/>
    </row>
    <row r="32" spans="1:8">
      <c r="A32" s="198"/>
      <c r="B32" s="261" t="s">
        <v>1103</v>
      </c>
      <c r="C32" s="179"/>
      <c r="D32" s="179"/>
      <c r="E32" s="179"/>
      <c r="F32" s="179"/>
      <c r="G32" s="179"/>
    </row>
    <row r="33" spans="2:2">
      <c r="B33" s="198"/>
    </row>
  </sheetData>
  <sheetProtection algorithmName="SHA-512" hashValue="6CJG3JZWjNCHZsxjcr/14Q4YI+xnqCykkUZIZ4H7CbAp75yTJpT46p3ZXWlc0LshtYGpH0W8ZVAKnz2h6r+EHw==" saltValue="JWRtzqlxggdOdkOF33Nemg==" spinCount="100000" sheet="1" objects="1" scenarios="1"/>
  <mergeCells count="2">
    <mergeCell ref="D3:E3"/>
    <mergeCell ref="F3:G3"/>
  </mergeCells>
  <pageMargins left="0.7" right="0.7" top="0.75" bottom="0.75" header="0.3" footer="0.3"/>
  <pageSetup paperSize="9" scale="9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1"/>
  <sheetViews>
    <sheetView zoomScaleNormal="100" workbookViewId="0">
      <selection activeCell="I5" sqref="I5"/>
    </sheetView>
  </sheetViews>
  <sheetFormatPr defaultColWidth="9.109375" defaultRowHeight="13.2"/>
  <cols>
    <col min="1" max="1" width="9.109375" style="138"/>
    <col min="2" max="2" width="5.88671875" style="5" customWidth="1"/>
    <col min="3" max="3" width="7.5546875" style="16" customWidth="1"/>
    <col min="4" max="4" width="10.109375" style="16" customWidth="1"/>
    <col min="5" max="5" width="49.5546875" style="17" customWidth="1"/>
    <col min="6" max="6" width="24.6640625" style="18" customWidth="1"/>
    <col min="7" max="7" width="7.5546875" style="19" customWidth="1"/>
    <col min="8" max="8" width="10.109375" style="35" customWidth="1"/>
    <col min="9" max="9" width="12.5546875" style="20" customWidth="1"/>
    <col min="10" max="10" width="12.5546875" style="3" customWidth="1"/>
  </cols>
  <sheetData>
    <row r="1" spans="1:10" ht="16.2" thickBot="1">
      <c r="E1" s="158" t="s">
        <v>1119</v>
      </c>
    </row>
    <row r="2" spans="1:10" s="10" customFormat="1" ht="10.8" thickBot="1">
      <c r="A2" s="116" t="s">
        <v>812</v>
      </c>
      <c r="B2" s="11" t="s">
        <v>3</v>
      </c>
      <c r="C2" s="11" t="s">
        <v>4</v>
      </c>
      <c r="D2" s="11" t="s">
        <v>5</v>
      </c>
      <c r="E2" s="12" t="s">
        <v>9</v>
      </c>
      <c r="F2" s="13" t="s">
        <v>10</v>
      </c>
      <c r="G2" s="14" t="s">
        <v>6</v>
      </c>
      <c r="H2" s="34" t="s">
        <v>7</v>
      </c>
      <c r="I2" s="15" t="s">
        <v>8</v>
      </c>
      <c r="J2" s="2" t="s">
        <v>0</v>
      </c>
    </row>
    <row r="3" spans="1:10" s="21" customFormat="1" ht="10.199999999999999">
      <c r="A3" s="117" t="s">
        <v>855</v>
      </c>
      <c r="B3" s="5" t="s">
        <v>1042</v>
      </c>
      <c r="C3" s="16"/>
      <c r="D3" s="16"/>
      <c r="E3" s="17"/>
      <c r="F3" s="18"/>
      <c r="G3" s="19"/>
      <c r="H3" s="35"/>
      <c r="I3" s="20"/>
      <c r="J3" s="3" t="str">
        <f>IF(H3="","",H3*I3)</f>
        <v/>
      </c>
    </row>
    <row r="4" spans="1:10" s="21" customFormat="1" ht="10.199999999999999">
      <c r="A4" s="137" t="s">
        <v>315</v>
      </c>
      <c r="B4" s="5" t="s">
        <v>1043</v>
      </c>
      <c r="C4" s="16"/>
      <c r="D4" s="16"/>
      <c r="E4" s="17"/>
      <c r="F4" s="18"/>
      <c r="G4" s="19"/>
      <c r="H4" s="35"/>
      <c r="I4" s="20"/>
      <c r="J4" s="3" t="str">
        <f t="shared" ref="J4:J35" si="0">IF(H4="","",H4*I4)</f>
        <v/>
      </c>
    </row>
    <row r="5" spans="1:10" s="21" customFormat="1" ht="10.199999999999999">
      <c r="A5" s="137" t="s">
        <v>856</v>
      </c>
      <c r="B5" s="5" t="s">
        <v>1044</v>
      </c>
      <c r="C5" s="16"/>
      <c r="D5" s="16"/>
      <c r="E5" s="17"/>
      <c r="F5" s="18"/>
      <c r="G5" s="19"/>
      <c r="H5" s="35"/>
      <c r="I5" s="20"/>
      <c r="J5" s="3" t="str">
        <f t="shared" si="0"/>
        <v/>
      </c>
    </row>
    <row r="6" spans="1:10" s="21" customFormat="1" ht="91.8">
      <c r="A6" s="137"/>
      <c r="B6" s="5"/>
      <c r="C6" s="16" t="s">
        <v>11</v>
      </c>
      <c r="D6" s="16"/>
      <c r="E6" s="17" t="s">
        <v>420</v>
      </c>
      <c r="F6" s="18"/>
      <c r="G6" s="19" t="s">
        <v>17</v>
      </c>
      <c r="H6" s="35">
        <v>1</v>
      </c>
      <c r="I6" s="22"/>
      <c r="J6" s="3">
        <f t="shared" si="0"/>
        <v>0</v>
      </c>
    </row>
    <row r="7" spans="1:10" s="21" customFormat="1" ht="10.199999999999999">
      <c r="A7" s="137" t="s">
        <v>857</v>
      </c>
      <c r="B7" s="5" t="s">
        <v>1045</v>
      </c>
      <c r="C7" s="16"/>
      <c r="D7" s="16"/>
      <c r="E7" s="17"/>
      <c r="F7" s="18"/>
      <c r="G7" s="19"/>
      <c r="H7" s="35"/>
      <c r="I7" s="22"/>
      <c r="J7" s="3" t="str">
        <f t="shared" si="0"/>
        <v/>
      </c>
    </row>
    <row r="8" spans="1:10" s="21" customFormat="1" ht="30.6">
      <c r="A8" s="137"/>
      <c r="B8" s="5"/>
      <c r="C8" s="16" t="s">
        <v>11</v>
      </c>
      <c r="D8" s="16"/>
      <c r="E8" s="17" t="s">
        <v>421</v>
      </c>
      <c r="F8" s="18"/>
      <c r="G8" s="19" t="s">
        <v>17</v>
      </c>
      <c r="H8" s="35">
        <v>2</v>
      </c>
      <c r="I8" s="22"/>
      <c r="J8" s="3">
        <f t="shared" si="0"/>
        <v>0</v>
      </c>
    </row>
    <row r="9" spans="1:10" s="21" customFormat="1" ht="10.199999999999999">
      <c r="A9" s="137" t="s">
        <v>858</v>
      </c>
      <c r="B9" s="5" t="s">
        <v>1046</v>
      </c>
      <c r="C9" s="16"/>
      <c r="D9" s="16"/>
      <c r="E9" s="17"/>
      <c r="F9" s="18"/>
      <c r="G9" s="19"/>
      <c r="H9" s="35"/>
      <c r="I9" s="22"/>
      <c r="J9" s="3"/>
    </row>
    <row r="10" spans="1:10" s="21" customFormat="1" ht="10.199999999999999">
      <c r="A10" s="137" t="s">
        <v>859</v>
      </c>
      <c r="B10" s="5" t="s">
        <v>1047</v>
      </c>
      <c r="C10" s="16"/>
      <c r="D10" s="16"/>
      <c r="E10" s="17"/>
      <c r="F10" s="18"/>
      <c r="G10" s="19"/>
      <c r="H10" s="35"/>
      <c r="I10" s="22"/>
      <c r="J10" s="3" t="str">
        <f t="shared" si="0"/>
        <v/>
      </c>
    </row>
    <row r="11" spans="1:10" s="21" customFormat="1" ht="10.199999999999999">
      <c r="A11" s="137"/>
      <c r="B11" s="5"/>
      <c r="C11" s="16" t="s">
        <v>11</v>
      </c>
      <c r="D11" s="16"/>
      <c r="E11" s="17" t="s">
        <v>422</v>
      </c>
      <c r="F11" s="18"/>
      <c r="G11" s="19" t="s">
        <v>17</v>
      </c>
      <c r="H11" s="35">
        <v>3</v>
      </c>
      <c r="I11" s="22"/>
      <c r="J11" s="3">
        <f t="shared" si="0"/>
        <v>0</v>
      </c>
    </row>
    <row r="12" spans="1:10" s="21" customFormat="1" ht="10.199999999999999">
      <c r="A12" s="137"/>
      <c r="B12" s="5"/>
      <c r="C12" s="16" t="s">
        <v>15</v>
      </c>
      <c r="D12" s="16"/>
      <c r="E12" s="17" t="s">
        <v>423</v>
      </c>
      <c r="F12" s="18"/>
      <c r="G12" s="19" t="s">
        <v>17</v>
      </c>
      <c r="H12" s="35">
        <v>4</v>
      </c>
      <c r="I12" s="22"/>
      <c r="J12" s="3">
        <f t="shared" si="0"/>
        <v>0</v>
      </c>
    </row>
    <row r="13" spans="1:10" s="21" customFormat="1" ht="20.399999999999999">
      <c r="A13" s="137"/>
      <c r="B13" s="5"/>
      <c r="C13" s="16" t="s">
        <v>19</v>
      </c>
      <c r="D13" s="16"/>
      <c r="E13" s="17" t="s">
        <v>424</v>
      </c>
      <c r="F13" s="18"/>
      <c r="G13" s="19" t="s">
        <v>17</v>
      </c>
      <c r="H13" s="35">
        <v>14</v>
      </c>
      <c r="I13" s="22"/>
      <c r="J13" s="3">
        <f t="shared" si="0"/>
        <v>0</v>
      </c>
    </row>
    <row r="14" spans="1:10" s="21" customFormat="1" ht="11.4">
      <c r="A14" s="137"/>
      <c r="B14" s="5"/>
      <c r="C14" s="16" t="s">
        <v>22</v>
      </c>
      <c r="D14" s="16"/>
      <c r="E14" s="24" t="s">
        <v>425</v>
      </c>
      <c r="F14" s="18"/>
      <c r="G14" s="19" t="s">
        <v>17</v>
      </c>
      <c r="H14" s="35">
        <v>2</v>
      </c>
      <c r="I14" s="22"/>
      <c r="J14" s="3">
        <f t="shared" si="0"/>
        <v>0</v>
      </c>
    </row>
    <row r="15" spans="1:10" s="21" customFormat="1" ht="10.199999999999999">
      <c r="A15" s="137"/>
      <c r="B15" s="5"/>
      <c r="C15" s="16" t="s">
        <v>37</v>
      </c>
      <c r="D15" s="16"/>
      <c r="E15" s="17" t="s">
        <v>426</v>
      </c>
      <c r="F15" s="18"/>
      <c r="G15" s="19" t="s">
        <v>17</v>
      </c>
      <c r="H15" s="35">
        <v>1</v>
      </c>
      <c r="I15" s="22"/>
      <c r="J15" s="3">
        <f t="shared" si="0"/>
        <v>0</v>
      </c>
    </row>
    <row r="16" spans="1:10" s="21" customFormat="1" ht="10.199999999999999">
      <c r="A16" s="137" t="s">
        <v>860</v>
      </c>
      <c r="B16" s="5" t="s">
        <v>1048</v>
      </c>
      <c r="C16" s="16"/>
      <c r="D16" s="16"/>
      <c r="E16" s="17"/>
      <c r="F16" s="18"/>
      <c r="G16" s="19"/>
      <c r="H16" s="35"/>
      <c r="I16" s="22"/>
      <c r="J16" s="3" t="str">
        <f t="shared" si="0"/>
        <v/>
      </c>
    </row>
    <row r="17" spans="1:10" s="21" customFormat="1" ht="11.4">
      <c r="A17" s="137"/>
      <c r="B17" s="5"/>
      <c r="C17" s="16" t="s">
        <v>11</v>
      </c>
      <c r="D17" s="16"/>
      <c r="E17" s="25" t="s">
        <v>427</v>
      </c>
      <c r="F17" s="18"/>
      <c r="G17" s="19" t="s">
        <v>428</v>
      </c>
      <c r="H17" s="35">
        <v>0.1</v>
      </c>
      <c r="I17" s="20"/>
      <c r="J17" s="3">
        <f t="shared" si="0"/>
        <v>0</v>
      </c>
    </row>
    <row r="18" spans="1:10" s="21" customFormat="1" ht="22.8">
      <c r="A18" s="137"/>
      <c r="B18" s="5"/>
      <c r="C18" s="16" t="s">
        <v>15</v>
      </c>
      <c r="D18" s="16"/>
      <c r="E18" s="26" t="s">
        <v>429</v>
      </c>
      <c r="F18" s="18"/>
      <c r="G18" s="19" t="s">
        <v>17</v>
      </c>
      <c r="H18" s="35">
        <v>1</v>
      </c>
      <c r="I18" s="22"/>
      <c r="J18" s="3">
        <f t="shared" si="0"/>
        <v>0</v>
      </c>
    </row>
    <row r="19" spans="1:10" s="21" customFormat="1" ht="21.6">
      <c r="A19" s="137"/>
      <c r="B19" s="5"/>
      <c r="C19" s="16" t="s">
        <v>19</v>
      </c>
      <c r="D19" s="16"/>
      <c r="E19" s="18" t="s">
        <v>430</v>
      </c>
      <c r="G19" s="19" t="s">
        <v>428</v>
      </c>
      <c r="H19" s="35">
        <v>0.08</v>
      </c>
      <c r="I19" s="22"/>
      <c r="J19" s="3">
        <f t="shared" si="0"/>
        <v>0</v>
      </c>
    </row>
    <row r="20" spans="1:10" s="21" customFormat="1" ht="22.8">
      <c r="A20" s="137"/>
      <c r="B20" s="5"/>
      <c r="C20" s="16" t="s">
        <v>22</v>
      </c>
      <c r="D20" s="16"/>
      <c r="E20" s="18" t="s">
        <v>431</v>
      </c>
      <c r="F20" s="18"/>
      <c r="G20" s="19" t="s">
        <v>428</v>
      </c>
      <c r="H20" s="35">
        <v>0.12</v>
      </c>
      <c r="I20" s="22"/>
      <c r="J20" s="3">
        <f>IF(H20="","",H20*I20)</f>
        <v>0</v>
      </c>
    </row>
    <row r="21" spans="1:10" s="21" customFormat="1" ht="11.4">
      <c r="A21" s="137"/>
      <c r="B21" s="5"/>
      <c r="C21" s="16" t="s">
        <v>37</v>
      </c>
      <c r="D21" s="16"/>
      <c r="E21" s="25" t="s">
        <v>432</v>
      </c>
      <c r="F21" s="18"/>
      <c r="G21" s="19" t="s">
        <v>428</v>
      </c>
      <c r="H21" s="35">
        <v>0.04</v>
      </c>
      <c r="I21" s="22"/>
      <c r="J21" s="3">
        <f t="shared" si="0"/>
        <v>0</v>
      </c>
    </row>
    <row r="22" spans="1:10" s="21" customFormat="1" ht="11.4">
      <c r="A22" s="137"/>
      <c r="B22" s="5"/>
      <c r="C22" s="16" t="s">
        <v>92</v>
      </c>
      <c r="D22" s="16"/>
      <c r="E22" s="27" t="s">
        <v>433</v>
      </c>
      <c r="F22" s="18"/>
      <c r="G22" s="19" t="s">
        <v>17</v>
      </c>
      <c r="H22" s="35">
        <v>2</v>
      </c>
      <c r="I22" s="22"/>
      <c r="J22" s="3">
        <f t="shared" si="0"/>
        <v>0</v>
      </c>
    </row>
    <row r="23" spans="1:10" s="21" customFormat="1" ht="11.4">
      <c r="A23" s="137"/>
      <c r="B23" s="5"/>
      <c r="C23" s="16" t="s">
        <v>96</v>
      </c>
      <c r="D23" s="16"/>
      <c r="E23" s="25" t="s">
        <v>434</v>
      </c>
      <c r="F23" s="18"/>
      <c r="G23" s="19" t="s">
        <v>17</v>
      </c>
      <c r="H23" s="35">
        <v>4</v>
      </c>
      <c r="I23" s="22"/>
      <c r="J23" s="3">
        <f t="shared" si="0"/>
        <v>0</v>
      </c>
    </row>
    <row r="24" spans="1:10" s="21" customFormat="1" ht="11.4">
      <c r="A24" s="137"/>
      <c r="B24" s="5"/>
      <c r="C24" s="16" t="s">
        <v>100</v>
      </c>
      <c r="D24" s="16"/>
      <c r="E24" s="27" t="s">
        <v>435</v>
      </c>
      <c r="F24" s="18"/>
      <c r="G24" s="19" t="s">
        <v>17</v>
      </c>
      <c r="H24" s="35">
        <v>2</v>
      </c>
      <c r="I24" s="22"/>
      <c r="J24" s="3">
        <f t="shared" si="0"/>
        <v>0</v>
      </c>
    </row>
    <row r="25" spans="1:10" s="21" customFormat="1" ht="20.399999999999999">
      <c r="A25" s="137"/>
      <c r="B25" s="5"/>
      <c r="C25" s="16" t="s">
        <v>104</v>
      </c>
      <c r="D25" s="16"/>
      <c r="E25" s="26" t="s">
        <v>436</v>
      </c>
      <c r="F25" s="18"/>
      <c r="G25" s="19" t="s">
        <v>428</v>
      </c>
      <c r="H25" s="35">
        <v>0.2</v>
      </c>
      <c r="I25" s="22"/>
      <c r="J25" s="3">
        <f t="shared" si="0"/>
        <v>0</v>
      </c>
    </row>
    <row r="26" spans="1:10" s="21" customFormat="1" ht="30.6">
      <c r="A26" s="137"/>
      <c r="B26" s="5"/>
      <c r="C26" s="16" t="s">
        <v>108</v>
      </c>
      <c r="D26" s="16"/>
      <c r="E26" s="26" t="s">
        <v>437</v>
      </c>
      <c r="F26" s="18"/>
      <c r="G26" s="19" t="s">
        <v>428</v>
      </c>
      <c r="H26" s="35">
        <v>0.2</v>
      </c>
      <c r="I26" s="22"/>
      <c r="J26" s="3">
        <f t="shared" si="0"/>
        <v>0</v>
      </c>
    </row>
    <row r="27" spans="1:10" s="21" customFormat="1" ht="38.25" customHeight="1">
      <c r="A27" s="137"/>
      <c r="B27" s="5"/>
      <c r="C27" s="16" t="s">
        <v>386</v>
      </c>
      <c r="D27" s="16"/>
      <c r="E27" s="28" t="s">
        <v>438</v>
      </c>
      <c r="F27" s="18"/>
      <c r="G27" s="19" t="s">
        <v>17</v>
      </c>
      <c r="H27" s="35">
        <v>4</v>
      </c>
      <c r="I27" s="22"/>
      <c r="J27" s="3">
        <f t="shared" si="0"/>
        <v>0</v>
      </c>
    </row>
    <row r="28" spans="1:10" s="21" customFormat="1" ht="52.2">
      <c r="A28" s="137"/>
      <c r="B28" s="5"/>
      <c r="C28" s="16" t="s">
        <v>388</v>
      </c>
      <c r="D28" s="16"/>
      <c r="E28" s="26" t="s">
        <v>439</v>
      </c>
      <c r="F28" s="18"/>
      <c r="G28" s="19" t="s">
        <v>17</v>
      </c>
      <c r="H28" s="35">
        <v>4</v>
      </c>
      <c r="I28" s="22"/>
      <c r="J28" s="3">
        <f t="shared" si="0"/>
        <v>0</v>
      </c>
    </row>
    <row r="29" spans="1:10" s="21" customFormat="1" ht="20.399999999999999">
      <c r="A29" s="137"/>
      <c r="B29" s="5"/>
      <c r="C29" s="16" t="s">
        <v>390</v>
      </c>
      <c r="D29" s="16"/>
      <c r="E29" s="26" t="s">
        <v>440</v>
      </c>
      <c r="F29" s="18"/>
      <c r="G29" s="19" t="s">
        <v>17</v>
      </c>
      <c r="H29" s="35">
        <v>2</v>
      </c>
      <c r="I29" s="22"/>
      <c r="J29" s="3">
        <f t="shared" si="0"/>
        <v>0</v>
      </c>
    </row>
    <row r="30" spans="1:10" s="21" customFormat="1" ht="22.8">
      <c r="A30" s="137"/>
      <c r="B30" s="5"/>
      <c r="C30" s="16" t="s">
        <v>392</v>
      </c>
      <c r="D30" s="16"/>
      <c r="E30" s="26" t="s">
        <v>441</v>
      </c>
      <c r="F30" s="18"/>
      <c r="G30" s="19" t="s">
        <v>17</v>
      </c>
      <c r="H30" s="35">
        <v>2</v>
      </c>
      <c r="I30" s="22"/>
      <c r="J30" s="3">
        <f t="shared" si="0"/>
        <v>0</v>
      </c>
    </row>
    <row r="31" spans="1:10" s="21" customFormat="1" ht="21.6">
      <c r="A31" s="137"/>
      <c r="B31" s="5"/>
      <c r="C31" s="16" t="s">
        <v>409</v>
      </c>
      <c r="D31" s="16"/>
      <c r="E31" s="29" t="s">
        <v>442</v>
      </c>
      <c r="F31" s="18"/>
      <c r="G31" s="19" t="s">
        <v>17</v>
      </c>
      <c r="H31" s="35">
        <v>2</v>
      </c>
      <c r="I31" s="22"/>
      <c r="J31" s="3">
        <f t="shared" si="0"/>
        <v>0</v>
      </c>
    </row>
    <row r="32" spans="1:10" s="21" customFormat="1" ht="10.199999999999999">
      <c r="A32" s="137"/>
      <c r="B32" s="5"/>
      <c r="C32" s="16" t="s">
        <v>443</v>
      </c>
      <c r="D32" s="16"/>
      <c r="E32" s="26" t="s">
        <v>444</v>
      </c>
      <c r="F32" s="18"/>
      <c r="G32" s="19" t="s">
        <v>17</v>
      </c>
      <c r="H32" s="35">
        <v>15</v>
      </c>
      <c r="I32" s="22"/>
      <c r="J32" s="3">
        <f t="shared" si="0"/>
        <v>0</v>
      </c>
    </row>
    <row r="33" spans="1:10" s="21" customFormat="1" ht="10.199999999999999">
      <c r="A33" s="137" t="s">
        <v>861</v>
      </c>
      <c r="B33" s="5" t="s">
        <v>1049</v>
      </c>
      <c r="C33" s="16"/>
      <c r="D33" s="16"/>
      <c r="E33" s="26"/>
      <c r="F33" s="18"/>
      <c r="G33" s="19"/>
      <c r="H33" s="35"/>
      <c r="I33" s="22"/>
      <c r="J33" s="3"/>
    </row>
    <row r="34" spans="1:10" s="21" customFormat="1" ht="10.199999999999999">
      <c r="A34" s="137"/>
      <c r="B34" s="5"/>
      <c r="C34" s="16" t="s">
        <v>11</v>
      </c>
      <c r="D34" s="16"/>
      <c r="E34" s="17" t="s">
        <v>422</v>
      </c>
      <c r="F34" s="18"/>
      <c r="G34" s="19" t="s">
        <v>17</v>
      </c>
      <c r="H34" s="35">
        <v>3</v>
      </c>
      <c r="I34" s="20"/>
      <c r="J34" s="3">
        <f t="shared" si="0"/>
        <v>0</v>
      </c>
    </row>
    <row r="35" spans="1:10" s="21" customFormat="1" ht="10.199999999999999">
      <c r="A35" s="137"/>
      <c r="B35" s="5"/>
      <c r="C35" s="16" t="s">
        <v>15</v>
      </c>
      <c r="D35" s="16"/>
      <c r="E35" s="17" t="s">
        <v>446</v>
      </c>
      <c r="F35" s="18"/>
      <c r="G35" s="19" t="s">
        <v>17</v>
      </c>
      <c r="H35" s="35">
        <v>2</v>
      </c>
      <c r="I35" s="20"/>
      <c r="J35" s="3">
        <f t="shared" si="0"/>
        <v>0</v>
      </c>
    </row>
    <row r="36" spans="1:10" s="21" customFormat="1" ht="11.4">
      <c r="A36" s="137"/>
      <c r="B36" s="5"/>
      <c r="C36" s="16" t="s">
        <v>19</v>
      </c>
      <c r="D36" s="16"/>
      <c r="E36" s="30" t="s">
        <v>447</v>
      </c>
      <c r="F36" s="18"/>
      <c r="G36" s="19" t="s">
        <v>428</v>
      </c>
      <c r="H36" s="35">
        <v>0.12</v>
      </c>
      <c r="I36" s="20"/>
      <c r="J36" s="3">
        <f>INT(IF(H36="","",H36*I36))</f>
        <v>0</v>
      </c>
    </row>
    <row r="37" spans="1:10" s="21" customFormat="1" ht="10.199999999999999">
      <c r="A37" s="137"/>
      <c r="B37" s="5"/>
      <c r="C37" s="16" t="s">
        <v>22</v>
      </c>
      <c r="D37" s="16"/>
      <c r="E37" s="30" t="s">
        <v>448</v>
      </c>
      <c r="F37" s="18"/>
      <c r="G37" s="19" t="s">
        <v>17</v>
      </c>
      <c r="H37" s="35">
        <v>4</v>
      </c>
      <c r="I37" s="20"/>
      <c r="J37" s="3">
        <f t="shared" ref="J37:J43" si="1">IF(H37="","",H37*I37)</f>
        <v>0</v>
      </c>
    </row>
    <row r="38" spans="1:10" s="21" customFormat="1" ht="11.4">
      <c r="A38" s="137"/>
      <c r="B38" s="5"/>
      <c r="C38" s="16" t="s">
        <v>37</v>
      </c>
      <c r="D38" s="16"/>
      <c r="E38" s="30" t="s">
        <v>449</v>
      </c>
      <c r="F38" s="18"/>
      <c r="G38" s="19" t="s">
        <v>17</v>
      </c>
      <c r="H38" s="35">
        <v>2</v>
      </c>
      <c r="I38" s="20"/>
      <c r="J38" s="3">
        <f t="shared" si="1"/>
        <v>0</v>
      </c>
    </row>
    <row r="39" spans="1:10" s="21" customFormat="1" ht="11.4">
      <c r="A39" s="137"/>
      <c r="B39" s="5"/>
      <c r="C39" s="16" t="s">
        <v>92</v>
      </c>
      <c r="D39" s="16"/>
      <c r="E39" s="30" t="s">
        <v>450</v>
      </c>
      <c r="F39" s="18"/>
      <c r="G39" s="19" t="s">
        <v>17</v>
      </c>
      <c r="H39" s="35">
        <v>4</v>
      </c>
      <c r="I39" s="20"/>
      <c r="J39" s="3">
        <f t="shared" si="1"/>
        <v>0</v>
      </c>
    </row>
    <row r="40" spans="1:10" s="21" customFormat="1" ht="11.4">
      <c r="A40" s="137"/>
      <c r="B40" s="5"/>
      <c r="C40" s="16" t="s">
        <v>96</v>
      </c>
      <c r="D40" s="16"/>
      <c r="E40" s="27" t="s">
        <v>451</v>
      </c>
      <c r="F40" s="18"/>
      <c r="G40" s="19" t="s">
        <v>428</v>
      </c>
      <c r="H40" s="35">
        <v>0.08</v>
      </c>
      <c r="I40" s="20"/>
      <c r="J40" s="3">
        <f t="shared" si="1"/>
        <v>0</v>
      </c>
    </row>
    <row r="41" spans="1:10" s="21" customFormat="1" ht="11.4">
      <c r="A41" s="137"/>
      <c r="B41" s="5"/>
      <c r="C41" s="16" t="s">
        <v>100</v>
      </c>
      <c r="D41" s="16"/>
      <c r="E41" s="31" t="s">
        <v>452</v>
      </c>
      <c r="F41" s="18"/>
      <c r="G41" s="19" t="s">
        <v>428</v>
      </c>
      <c r="H41" s="35">
        <v>0.04</v>
      </c>
      <c r="I41" s="20"/>
      <c r="J41" s="3">
        <f t="shared" si="1"/>
        <v>0</v>
      </c>
    </row>
    <row r="42" spans="1:10" s="21" customFormat="1" ht="20.399999999999999">
      <c r="A42" s="137"/>
      <c r="B42" s="5"/>
      <c r="C42" s="16" t="s">
        <v>104</v>
      </c>
      <c r="D42" s="16"/>
      <c r="E42" s="17" t="s">
        <v>453</v>
      </c>
      <c r="F42" s="18"/>
      <c r="G42" s="19" t="s">
        <v>17</v>
      </c>
      <c r="H42" s="35">
        <v>4</v>
      </c>
      <c r="I42" s="20"/>
      <c r="J42" s="3">
        <f t="shared" si="1"/>
        <v>0</v>
      </c>
    </row>
    <row r="43" spans="1:10" s="21" customFormat="1" ht="35.1" customHeight="1">
      <c r="A43" s="137"/>
      <c r="B43" s="5"/>
      <c r="C43" s="16" t="s">
        <v>108</v>
      </c>
      <c r="D43" s="16"/>
      <c r="E43" s="17" t="s">
        <v>454</v>
      </c>
      <c r="F43" s="18"/>
      <c r="G43" s="19" t="s">
        <v>17</v>
      </c>
      <c r="H43" s="35">
        <v>4</v>
      </c>
      <c r="I43" s="20"/>
      <c r="J43" s="3">
        <f t="shared" si="1"/>
        <v>0</v>
      </c>
    </row>
    <row r="44" spans="1:10" s="21" customFormat="1" ht="10.199999999999999">
      <c r="A44" s="137"/>
      <c r="B44" s="5"/>
      <c r="C44" s="16"/>
      <c r="D44" s="16"/>
      <c r="E44" s="17"/>
      <c r="F44" s="18"/>
      <c r="G44" s="19"/>
      <c r="H44" s="35"/>
      <c r="I44" s="20"/>
      <c r="J44" s="3"/>
    </row>
    <row r="45" spans="1:10" s="21" customFormat="1" ht="10.199999999999999">
      <c r="A45" s="137"/>
      <c r="B45" s="5"/>
      <c r="C45" s="16"/>
      <c r="D45" s="16"/>
      <c r="E45" s="17"/>
      <c r="F45" s="18"/>
      <c r="G45" s="19"/>
      <c r="H45" s="35"/>
      <c r="I45" s="20"/>
      <c r="J45" s="3"/>
    </row>
    <row r="46" spans="1:10" s="21" customFormat="1" ht="10.199999999999999">
      <c r="A46" s="137"/>
      <c r="B46" s="5"/>
      <c r="C46" s="16"/>
      <c r="D46" s="16"/>
      <c r="E46" s="17"/>
      <c r="F46" s="18"/>
      <c r="G46" s="19"/>
      <c r="H46" s="35"/>
      <c r="I46" s="20"/>
      <c r="J46" s="3"/>
    </row>
    <row r="47" spans="1:10" s="21" customFormat="1" ht="10.199999999999999">
      <c r="A47" s="137"/>
      <c r="B47" s="5"/>
      <c r="C47" s="16"/>
      <c r="D47" s="16"/>
      <c r="E47" s="17"/>
      <c r="F47" s="7" t="s">
        <v>195</v>
      </c>
      <c r="G47" s="19"/>
      <c r="H47" s="35"/>
      <c r="I47" s="20"/>
      <c r="J47" s="1">
        <f>SUM(J3:J45)</f>
        <v>0</v>
      </c>
    </row>
    <row r="48" spans="1:10" s="21" customFormat="1" ht="10.199999999999999">
      <c r="A48" s="137"/>
      <c r="B48" s="5"/>
      <c r="C48" s="16"/>
      <c r="D48" s="16"/>
      <c r="E48" s="17"/>
      <c r="F48" s="7" t="s">
        <v>196</v>
      </c>
      <c r="G48" s="19"/>
      <c r="H48" s="35"/>
      <c r="I48" s="20"/>
      <c r="J48" s="1">
        <f>INT(0.22*J47)</f>
        <v>0</v>
      </c>
    </row>
    <row r="49" spans="1:10" s="21" customFormat="1" ht="10.199999999999999">
      <c r="A49" s="137"/>
      <c r="B49" s="5"/>
      <c r="C49" s="16"/>
      <c r="D49" s="16"/>
      <c r="E49" s="17"/>
      <c r="F49" s="7" t="s">
        <v>197</v>
      </c>
      <c r="G49" s="19"/>
      <c r="H49" s="35"/>
      <c r="I49" s="20"/>
      <c r="J49" s="1">
        <f>J48+J47</f>
        <v>0</v>
      </c>
    </row>
    <row r="51" spans="1:10">
      <c r="E51" s="65" t="s">
        <v>774</v>
      </c>
    </row>
  </sheetData>
  <sheetProtection algorithmName="SHA-512" hashValue="6EdGI494+aAv0WXzQfKhBxBObIIm9k4WRDCl++WFRfY+0ty77aSOZtJXxSJBi/RVVI67WknQkAXzRRRnpJvMhg==" saltValue="GsyiyWA5LVF8b3MoA924fA==" spinCount="100000" sheet="1" objects="1" scenarios="1"/>
  <protectedRanges>
    <protectedRange sqref="I6:I43" name="Obseg1"/>
  </protectedRanges>
  <pageMargins left="0.23622047244094491" right="0.23622047244094491" top="0.74803149606299213" bottom="0.74803149606299213" header="0.31496062992125984" footer="0.31496062992125984"/>
  <pageSetup paperSize="9" scale="97" orientation="landscape" horizontalDpi="4294967292"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82"/>
  <sheetViews>
    <sheetView topLeftCell="A49" workbookViewId="0">
      <selection activeCell="J67" sqref="J67"/>
    </sheetView>
  </sheetViews>
  <sheetFormatPr defaultRowHeight="13.2"/>
  <cols>
    <col min="5" max="5" width="28.6640625" customWidth="1"/>
    <col min="10" max="10" width="10" bestFit="1" customWidth="1"/>
    <col min="11" max="11" width="12" bestFit="1" customWidth="1"/>
    <col min="12" max="13" width="14" bestFit="1" customWidth="1"/>
  </cols>
  <sheetData>
    <row r="1" spans="1:11" ht="16.2" thickBot="1">
      <c r="A1" s="216"/>
      <c r="B1" s="216"/>
      <c r="C1" s="216"/>
      <c r="D1" s="216"/>
      <c r="E1" s="256" t="s">
        <v>1120</v>
      </c>
      <c r="F1" s="216"/>
      <c r="G1" s="216"/>
      <c r="H1" s="216"/>
      <c r="I1" s="216"/>
      <c r="J1" s="216"/>
      <c r="K1" s="216"/>
    </row>
    <row r="2" spans="1:11" ht="21" thickBot="1">
      <c r="A2" s="253" t="s">
        <v>812</v>
      </c>
      <c r="B2" s="242" t="s">
        <v>3</v>
      </c>
      <c r="C2" s="242" t="s">
        <v>4</v>
      </c>
      <c r="D2" s="242" t="s">
        <v>5</v>
      </c>
      <c r="E2" s="243" t="s">
        <v>9</v>
      </c>
      <c r="F2" s="243" t="s">
        <v>10</v>
      </c>
      <c r="G2" s="242" t="s">
        <v>6</v>
      </c>
      <c r="H2" s="244" t="s">
        <v>7</v>
      </c>
      <c r="I2" s="245" t="s">
        <v>8</v>
      </c>
      <c r="J2" s="246" t="s">
        <v>0</v>
      </c>
      <c r="K2" s="221"/>
    </row>
    <row r="3" spans="1:11">
      <c r="A3" s="254" t="s">
        <v>965</v>
      </c>
      <c r="B3" s="229" t="s">
        <v>1050</v>
      </c>
      <c r="C3" s="228"/>
      <c r="D3" s="228"/>
      <c r="E3" s="228"/>
      <c r="F3" s="228"/>
      <c r="G3" s="228"/>
      <c r="H3" s="228"/>
      <c r="I3" s="228"/>
      <c r="J3" s="236" t="s">
        <v>763</v>
      </c>
      <c r="K3" s="225"/>
    </row>
    <row r="4" spans="1:11">
      <c r="A4" s="255" t="s">
        <v>966</v>
      </c>
      <c r="B4" s="229" t="s">
        <v>1051</v>
      </c>
      <c r="C4" s="228"/>
      <c r="D4" s="228"/>
      <c r="E4" s="228"/>
      <c r="F4" s="228"/>
      <c r="G4" s="228"/>
      <c r="H4" s="228"/>
      <c r="I4" s="228"/>
      <c r="J4" s="236" t="s">
        <v>763</v>
      </c>
      <c r="K4" s="225"/>
    </row>
    <row r="5" spans="1:11">
      <c r="A5" s="255"/>
      <c r="B5" s="235"/>
      <c r="C5" s="235" t="s">
        <v>11</v>
      </c>
      <c r="D5" s="235"/>
      <c r="E5" s="248" t="s">
        <v>455</v>
      </c>
      <c r="F5" s="234"/>
      <c r="G5" s="249" t="s">
        <v>503</v>
      </c>
      <c r="H5" s="232">
        <v>170</v>
      </c>
      <c r="I5" s="250"/>
      <c r="J5" s="236">
        <f>H5*I5</f>
        <v>0</v>
      </c>
      <c r="K5" s="258"/>
    </row>
    <row r="6" spans="1:11">
      <c r="A6" s="255"/>
      <c r="B6" s="228"/>
      <c r="C6" s="229" t="s">
        <v>15</v>
      </c>
      <c r="D6" s="228"/>
      <c r="E6" s="230" t="s">
        <v>456</v>
      </c>
      <c r="F6" s="234"/>
      <c r="G6" s="249" t="s">
        <v>503</v>
      </c>
      <c r="H6" s="232">
        <v>170</v>
      </c>
      <c r="I6" s="233"/>
      <c r="J6" s="236">
        <f t="shared" ref="J6:J12" si="0">H6*I6</f>
        <v>0</v>
      </c>
      <c r="K6" s="258"/>
    </row>
    <row r="7" spans="1:11">
      <c r="A7" s="255"/>
      <c r="B7" s="228"/>
      <c r="C7" s="229" t="s">
        <v>19</v>
      </c>
      <c r="D7" s="228"/>
      <c r="E7" s="230" t="s">
        <v>764</v>
      </c>
      <c r="F7" s="234"/>
      <c r="G7" s="249" t="s">
        <v>503</v>
      </c>
      <c r="H7" s="232">
        <v>170</v>
      </c>
      <c r="I7" s="233"/>
      <c r="J7" s="236">
        <f t="shared" si="0"/>
        <v>0</v>
      </c>
      <c r="K7" s="258"/>
    </row>
    <row r="8" spans="1:11">
      <c r="A8" s="255"/>
      <c r="B8" s="228"/>
      <c r="C8" s="229" t="s">
        <v>22</v>
      </c>
      <c r="D8" s="228"/>
      <c r="E8" s="230" t="s">
        <v>765</v>
      </c>
      <c r="F8" s="234"/>
      <c r="G8" s="249" t="s">
        <v>503</v>
      </c>
      <c r="H8" s="232">
        <v>170</v>
      </c>
      <c r="I8" s="233"/>
      <c r="J8" s="236">
        <f t="shared" si="0"/>
        <v>0</v>
      </c>
      <c r="K8" s="258"/>
    </row>
    <row r="9" spans="1:11">
      <c r="A9" s="255"/>
      <c r="B9" s="228"/>
      <c r="C9" s="229" t="s">
        <v>37</v>
      </c>
      <c r="D9" s="228"/>
      <c r="E9" s="230" t="s">
        <v>457</v>
      </c>
      <c r="F9" s="234"/>
      <c r="G9" s="249" t="s">
        <v>503</v>
      </c>
      <c r="H9" s="232">
        <v>340</v>
      </c>
      <c r="I9" s="233"/>
      <c r="J9" s="236">
        <f t="shared" si="0"/>
        <v>0</v>
      </c>
      <c r="K9" s="258"/>
    </row>
    <row r="10" spans="1:11">
      <c r="A10" s="255"/>
      <c r="B10" s="228"/>
      <c r="C10" s="229" t="s">
        <v>92</v>
      </c>
      <c r="D10" s="228"/>
      <c r="E10" s="251" t="s">
        <v>458</v>
      </c>
      <c r="F10" s="234"/>
      <c r="G10" s="249" t="s">
        <v>503</v>
      </c>
      <c r="H10" s="232">
        <v>170</v>
      </c>
      <c r="I10" s="233"/>
      <c r="J10" s="236">
        <f t="shared" si="0"/>
        <v>0</v>
      </c>
      <c r="K10" s="258"/>
    </row>
    <row r="11" spans="1:11">
      <c r="A11" s="255"/>
      <c r="B11" s="228"/>
      <c r="C11" s="229" t="s">
        <v>96</v>
      </c>
      <c r="D11" s="228"/>
      <c r="E11" s="251" t="s">
        <v>459</v>
      </c>
      <c r="F11" s="234"/>
      <c r="G11" s="249" t="s">
        <v>503</v>
      </c>
      <c r="H11" s="232">
        <v>170</v>
      </c>
      <c r="I11" s="233"/>
      <c r="J11" s="236">
        <f t="shared" si="0"/>
        <v>0</v>
      </c>
      <c r="K11" s="258"/>
    </row>
    <row r="12" spans="1:11">
      <c r="A12" s="255"/>
      <c r="B12" s="228"/>
      <c r="C12" s="229" t="s">
        <v>100</v>
      </c>
      <c r="D12" s="228"/>
      <c r="E12" s="230" t="s">
        <v>460</v>
      </c>
      <c r="F12" s="234"/>
      <c r="G12" s="249" t="s">
        <v>503</v>
      </c>
      <c r="H12" s="232">
        <v>170</v>
      </c>
      <c r="I12" s="233"/>
      <c r="J12" s="236">
        <f t="shared" si="0"/>
        <v>0</v>
      </c>
      <c r="K12" s="258"/>
    </row>
    <row r="13" spans="1:11">
      <c r="A13" s="255" t="s">
        <v>967</v>
      </c>
      <c r="B13" s="235" t="s">
        <v>1052</v>
      </c>
      <c r="C13" s="235"/>
      <c r="D13" s="235"/>
      <c r="E13" s="248"/>
      <c r="F13" s="234"/>
      <c r="G13" s="249"/>
      <c r="H13" s="252"/>
      <c r="I13" s="250"/>
      <c r="J13" s="236" t="s">
        <v>763</v>
      </c>
      <c r="K13" s="258"/>
    </row>
    <row r="14" spans="1:11" ht="30.6">
      <c r="A14" s="255"/>
      <c r="B14" s="228"/>
      <c r="C14" s="229" t="s">
        <v>11</v>
      </c>
      <c r="D14" s="228"/>
      <c r="E14" s="230" t="s">
        <v>461</v>
      </c>
      <c r="F14" s="234"/>
      <c r="G14" s="231" t="s">
        <v>478</v>
      </c>
      <c r="H14" s="232"/>
      <c r="I14" s="233"/>
      <c r="J14" s="236"/>
      <c r="K14" s="258"/>
    </row>
    <row r="15" spans="1:11" ht="30.6">
      <c r="A15" s="255"/>
      <c r="B15" s="235"/>
      <c r="C15" s="235" t="s">
        <v>15</v>
      </c>
      <c r="D15" s="235"/>
      <c r="E15" s="248" t="s">
        <v>462</v>
      </c>
      <c r="F15" s="234"/>
      <c r="G15" s="249" t="s">
        <v>503</v>
      </c>
      <c r="H15" s="252">
        <v>127</v>
      </c>
      <c r="I15" s="250"/>
      <c r="J15" s="236">
        <f t="shared" ref="J15:J59" si="1">H15*I15</f>
        <v>0</v>
      </c>
      <c r="K15" s="258"/>
    </row>
    <row r="16" spans="1:11" ht="20.399999999999999">
      <c r="A16" s="255"/>
      <c r="B16" s="228"/>
      <c r="C16" s="229" t="s">
        <v>19</v>
      </c>
      <c r="D16" s="228"/>
      <c r="E16" s="230" t="s">
        <v>463</v>
      </c>
      <c r="F16" s="234"/>
      <c r="G16" s="231" t="s">
        <v>36</v>
      </c>
      <c r="H16" s="232">
        <v>1</v>
      </c>
      <c r="I16" s="233"/>
      <c r="J16" s="236">
        <f t="shared" si="1"/>
        <v>0</v>
      </c>
      <c r="K16" s="258"/>
    </row>
    <row r="17" spans="1:11" ht="30.6">
      <c r="A17" s="255"/>
      <c r="B17" s="228"/>
      <c r="C17" s="235" t="s">
        <v>22</v>
      </c>
      <c r="D17" s="228"/>
      <c r="E17" s="230" t="s">
        <v>464</v>
      </c>
      <c r="F17" s="234"/>
      <c r="G17" s="231" t="s">
        <v>36</v>
      </c>
      <c r="H17" s="232">
        <v>1</v>
      </c>
      <c r="I17" s="233"/>
      <c r="J17" s="236">
        <f t="shared" si="1"/>
        <v>0</v>
      </c>
      <c r="K17" s="258"/>
    </row>
    <row r="18" spans="1:11" ht="20.399999999999999">
      <c r="A18" s="255"/>
      <c r="B18" s="228"/>
      <c r="C18" s="229" t="s">
        <v>37</v>
      </c>
      <c r="D18" s="228"/>
      <c r="E18" s="230" t="s">
        <v>465</v>
      </c>
      <c r="F18" s="234"/>
      <c r="G18" s="231" t="s">
        <v>36</v>
      </c>
      <c r="H18" s="232">
        <v>2</v>
      </c>
      <c r="I18" s="233"/>
      <c r="J18" s="236">
        <f t="shared" si="1"/>
        <v>0</v>
      </c>
      <c r="K18" s="258"/>
    </row>
    <row r="19" spans="1:11">
      <c r="A19" s="255"/>
      <c r="B19" s="228"/>
      <c r="C19" s="235" t="s">
        <v>92</v>
      </c>
      <c r="D19" s="228"/>
      <c r="E19" s="251" t="s">
        <v>466</v>
      </c>
      <c r="F19" s="234"/>
      <c r="G19" s="231" t="s">
        <v>503</v>
      </c>
      <c r="H19" s="232">
        <v>150</v>
      </c>
      <c r="I19" s="233"/>
      <c r="J19" s="236">
        <f t="shared" si="1"/>
        <v>0</v>
      </c>
      <c r="K19" s="258"/>
    </row>
    <row r="20" spans="1:11" ht="51">
      <c r="A20" s="255"/>
      <c r="B20" s="228"/>
      <c r="C20" s="229" t="s">
        <v>96</v>
      </c>
      <c r="D20" s="228"/>
      <c r="E20" s="230" t="s">
        <v>467</v>
      </c>
      <c r="F20" s="234"/>
      <c r="G20" s="231" t="s">
        <v>503</v>
      </c>
      <c r="H20" s="232">
        <v>13</v>
      </c>
      <c r="I20" s="233"/>
      <c r="J20" s="236">
        <f t="shared" si="1"/>
        <v>0</v>
      </c>
      <c r="K20" s="258"/>
    </row>
    <row r="21" spans="1:11">
      <c r="A21" s="255"/>
      <c r="B21" s="228"/>
      <c r="C21" s="235" t="s">
        <v>100</v>
      </c>
      <c r="D21" s="228"/>
      <c r="E21" s="230" t="s">
        <v>468</v>
      </c>
      <c r="F21" s="234"/>
      <c r="G21" s="231" t="s">
        <v>503</v>
      </c>
      <c r="H21" s="232">
        <v>100</v>
      </c>
      <c r="I21" s="233"/>
      <c r="J21" s="236">
        <f t="shared" si="1"/>
        <v>0</v>
      </c>
      <c r="K21" s="258"/>
    </row>
    <row r="22" spans="1:11" ht="30.6">
      <c r="A22" s="255"/>
      <c r="B22" s="228"/>
      <c r="C22" s="229" t="s">
        <v>104</v>
      </c>
      <c r="D22" s="228"/>
      <c r="E22" s="251" t="s">
        <v>469</v>
      </c>
      <c r="F22" s="234"/>
      <c r="G22" s="231" t="s">
        <v>17</v>
      </c>
      <c r="H22" s="232">
        <v>3</v>
      </c>
      <c r="I22" s="233"/>
      <c r="J22" s="236">
        <f t="shared" si="1"/>
        <v>0</v>
      </c>
      <c r="K22" s="258"/>
    </row>
    <row r="23" spans="1:11" ht="30.6">
      <c r="A23" s="255"/>
      <c r="B23" s="228"/>
      <c r="C23" s="229" t="s">
        <v>108</v>
      </c>
      <c r="D23" s="228"/>
      <c r="E23" s="251" t="s">
        <v>470</v>
      </c>
      <c r="F23" s="234"/>
      <c r="G23" s="231" t="s">
        <v>17</v>
      </c>
      <c r="H23" s="232">
        <v>1</v>
      </c>
      <c r="I23" s="233"/>
      <c r="J23" s="236">
        <f t="shared" si="1"/>
        <v>0</v>
      </c>
      <c r="K23" s="258"/>
    </row>
    <row r="24" spans="1:11" ht="30.6">
      <c r="A24" s="255"/>
      <c r="B24" s="228"/>
      <c r="C24" s="229" t="s">
        <v>386</v>
      </c>
      <c r="D24" s="228"/>
      <c r="E24" s="251" t="s">
        <v>766</v>
      </c>
      <c r="F24" s="234"/>
      <c r="G24" s="231" t="s">
        <v>17</v>
      </c>
      <c r="H24" s="232">
        <v>1</v>
      </c>
      <c r="I24" s="233"/>
      <c r="J24" s="236">
        <f t="shared" si="1"/>
        <v>0</v>
      </c>
      <c r="K24" s="258"/>
    </row>
    <row r="25" spans="1:11" ht="30.6">
      <c r="A25" s="255"/>
      <c r="B25" s="228"/>
      <c r="C25" s="229" t="s">
        <v>388</v>
      </c>
      <c r="D25" s="228"/>
      <c r="E25" s="251" t="s">
        <v>471</v>
      </c>
      <c r="F25" s="234"/>
      <c r="G25" s="231" t="s">
        <v>17</v>
      </c>
      <c r="H25" s="232">
        <v>5</v>
      </c>
      <c r="I25" s="233"/>
      <c r="J25" s="236">
        <f t="shared" si="1"/>
        <v>0</v>
      </c>
      <c r="K25" s="258"/>
    </row>
    <row r="26" spans="1:11" ht="30.6">
      <c r="A26" s="255"/>
      <c r="B26" s="228"/>
      <c r="C26" s="229" t="s">
        <v>390</v>
      </c>
      <c r="D26" s="228"/>
      <c r="E26" s="251" t="s">
        <v>472</v>
      </c>
      <c r="F26" s="234"/>
      <c r="G26" s="231" t="s">
        <v>17</v>
      </c>
      <c r="H26" s="232">
        <v>2</v>
      </c>
      <c r="I26" s="233"/>
      <c r="J26" s="236">
        <f t="shared" si="1"/>
        <v>0</v>
      </c>
      <c r="K26" s="258"/>
    </row>
    <row r="27" spans="1:11" ht="30.6">
      <c r="A27" s="255"/>
      <c r="B27" s="228"/>
      <c r="C27" s="229" t="s">
        <v>392</v>
      </c>
      <c r="D27" s="228"/>
      <c r="E27" s="251" t="s">
        <v>767</v>
      </c>
      <c r="F27" s="234"/>
      <c r="G27" s="231" t="s">
        <v>17</v>
      </c>
      <c r="H27" s="232">
        <v>1</v>
      </c>
      <c r="I27" s="233"/>
      <c r="J27" s="236">
        <f t="shared" si="1"/>
        <v>0</v>
      </c>
      <c r="K27" s="258"/>
    </row>
    <row r="28" spans="1:11" ht="30.6">
      <c r="A28" s="255"/>
      <c r="B28" s="228"/>
      <c r="C28" s="229" t="s">
        <v>409</v>
      </c>
      <c r="D28" s="228"/>
      <c r="E28" s="251" t="s">
        <v>473</v>
      </c>
      <c r="F28" s="234"/>
      <c r="G28" s="231" t="s">
        <v>17</v>
      </c>
      <c r="H28" s="232">
        <v>1</v>
      </c>
      <c r="I28" s="233"/>
      <c r="J28" s="236">
        <f t="shared" si="1"/>
        <v>0</v>
      </c>
      <c r="K28" s="258"/>
    </row>
    <row r="29" spans="1:11">
      <c r="A29" s="255"/>
      <c r="B29" s="228"/>
      <c r="C29" s="229" t="s">
        <v>443</v>
      </c>
      <c r="D29" s="228"/>
      <c r="E29" s="251" t="s">
        <v>474</v>
      </c>
      <c r="F29" s="234"/>
      <c r="G29" s="231" t="s">
        <v>503</v>
      </c>
      <c r="H29" s="232">
        <v>150</v>
      </c>
      <c r="I29" s="233"/>
      <c r="J29" s="236">
        <f t="shared" si="1"/>
        <v>0</v>
      </c>
      <c r="K29" s="258"/>
    </row>
    <row r="30" spans="1:11">
      <c r="A30" s="255"/>
      <c r="B30" s="228"/>
      <c r="C30" s="229" t="s">
        <v>445</v>
      </c>
      <c r="D30" s="228"/>
      <c r="E30" s="251" t="s">
        <v>475</v>
      </c>
      <c r="F30" s="234"/>
      <c r="G30" s="231" t="s">
        <v>17</v>
      </c>
      <c r="H30" s="232">
        <v>4</v>
      </c>
      <c r="I30" s="233"/>
      <c r="J30" s="236">
        <f t="shared" si="1"/>
        <v>0</v>
      </c>
      <c r="K30" s="258"/>
    </row>
    <row r="31" spans="1:11" ht="30.6">
      <c r="A31" s="255"/>
      <c r="B31" s="228"/>
      <c r="C31" s="229" t="s">
        <v>768</v>
      </c>
      <c r="D31" s="228"/>
      <c r="E31" s="251" t="s">
        <v>476</v>
      </c>
      <c r="F31" s="234"/>
      <c r="G31" s="231" t="s">
        <v>36</v>
      </c>
      <c r="H31" s="232">
        <v>1</v>
      </c>
      <c r="I31" s="233"/>
      <c r="J31" s="236">
        <f t="shared" si="1"/>
        <v>0</v>
      </c>
      <c r="K31" s="258"/>
    </row>
    <row r="32" spans="1:11" ht="40.799999999999997">
      <c r="A32" s="255"/>
      <c r="B32" s="228"/>
      <c r="C32" s="229" t="s">
        <v>769</v>
      </c>
      <c r="D32" s="228"/>
      <c r="E32" s="251" t="s">
        <v>477</v>
      </c>
      <c r="F32" s="234"/>
      <c r="G32" s="231" t="s">
        <v>36</v>
      </c>
      <c r="H32" s="232">
        <v>1</v>
      </c>
      <c r="I32" s="233"/>
      <c r="J32" s="236">
        <f t="shared" si="1"/>
        <v>0</v>
      </c>
      <c r="K32" s="258"/>
    </row>
    <row r="33" spans="1:11">
      <c r="A33" s="255" t="s">
        <v>968</v>
      </c>
      <c r="B33" s="229" t="s">
        <v>1053</v>
      </c>
      <c r="C33" s="228"/>
      <c r="D33" s="228"/>
      <c r="E33" s="230"/>
      <c r="F33" s="234"/>
      <c r="G33" s="231"/>
      <c r="H33" s="232"/>
      <c r="I33" s="233"/>
      <c r="J33" s="236" t="s">
        <v>763</v>
      </c>
      <c r="K33" s="258"/>
    </row>
    <row r="34" spans="1:11">
      <c r="A34" s="255"/>
      <c r="B34" s="228"/>
      <c r="C34" s="229" t="s">
        <v>11</v>
      </c>
      <c r="D34" s="228"/>
      <c r="E34" s="230" t="s">
        <v>479</v>
      </c>
      <c r="F34" s="234"/>
      <c r="G34" s="231" t="s">
        <v>36</v>
      </c>
      <c r="H34" s="232">
        <v>1</v>
      </c>
      <c r="I34" s="233"/>
      <c r="J34" s="236">
        <f t="shared" si="1"/>
        <v>0</v>
      </c>
      <c r="K34" s="258"/>
    </row>
    <row r="35" spans="1:11" ht="20.399999999999999">
      <c r="A35" s="255"/>
      <c r="B35" s="228"/>
      <c r="C35" s="229" t="s">
        <v>15</v>
      </c>
      <c r="D35" s="228"/>
      <c r="E35" s="230" t="s">
        <v>480</v>
      </c>
      <c r="F35" s="234"/>
      <c r="G35" s="231" t="s">
        <v>17</v>
      </c>
      <c r="H35" s="232">
        <v>2</v>
      </c>
      <c r="I35" s="233"/>
      <c r="J35" s="236">
        <f t="shared" si="1"/>
        <v>0</v>
      </c>
      <c r="K35" s="258"/>
    </row>
    <row r="36" spans="1:11" ht="20.399999999999999">
      <c r="A36" s="255"/>
      <c r="B36" s="228"/>
      <c r="C36" s="229" t="s">
        <v>19</v>
      </c>
      <c r="D36" s="228"/>
      <c r="E36" s="230" t="s">
        <v>481</v>
      </c>
      <c r="F36" s="234"/>
      <c r="G36" s="231" t="s">
        <v>17</v>
      </c>
      <c r="H36" s="232">
        <v>2</v>
      </c>
      <c r="I36" s="233"/>
      <c r="J36" s="236">
        <f t="shared" si="1"/>
        <v>0</v>
      </c>
      <c r="K36" s="258"/>
    </row>
    <row r="37" spans="1:11" ht="20.399999999999999">
      <c r="A37" s="255"/>
      <c r="B37" s="228"/>
      <c r="C37" s="229" t="s">
        <v>22</v>
      </c>
      <c r="D37" s="228"/>
      <c r="E37" s="230" t="s">
        <v>482</v>
      </c>
      <c r="F37" s="234"/>
      <c r="G37" s="231" t="s">
        <v>17</v>
      </c>
      <c r="H37" s="232">
        <v>2</v>
      </c>
      <c r="I37" s="233"/>
      <c r="J37" s="236">
        <f t="shared" si="1"/>
        <v>0</v>
      </c>
      <c r="K37" s="258"/>
    </row>
    <row r="38" spans="1:11" ht="20.399999999999999">
      <c r="A38" s="255"/>
      <c r="B38" s="228"/>
      <c r="C38" s="229" t="s">
        <v>37</v>
      </c>
      <c r="D38" s="228"/>
      <c r="E38" s="230" t="s">
        <v>483</v>
      </c>
      <c r="F38" s="234"/>
      <c r="G38" s="231" t="s">
        <v>17</v>
      </c>
      <c r="H38" s="232">
        <v>2</v>
      </c>
      <c r="I38" s="233"/>
      <c r="J38" s="236">
        <f t="shared" si="1"/>
        <v>0</v>
      </c>
      <c r="K38" s="258"/>
    </row>
    <row r="39" spans="1:11" ht="20.399999999999999">
      <c r="A39" s="255"/>
      <c r="B39" s="228"/>
      <c r="C39" s="229" t="s">
        <v>92</v>
      </c>
      <c r="D39" s="228"/>
      <c r="E39" s="230" t="s">
        <v>484</v>
      </c>
      <c r="F39" s="234"/>
      <c r="G39" s="231" t="s">
        <v>17</v>
      </c>
      <c r="H39" s="232">
        <v>4</v>
      </c>
      <c r="I39" s="233"/>
      <c r="J39" s="236">
        <f t="shared" si="1"/>
        <v>0</v>
      </c>
      <c r="K39" s="258"/>
    </row>
    <row r="40" spans="1:11" ht="20.399999999999999">
      <c r="A40" s="255"/>
      <c r="B40" s="228"/>
      <c r="C40" s="229" t="s">
        <v>96</v>
      </c>
      <c r="D40" s="228"/>
      <c r="E40" s="230" t="s">
        <v>485</v>
      </c>
      <c r="F40" s="234"/>
      <c r="G40" s="231" t="s">
        <v>17</v>
      </c>
      <c r="H40" s="232">
        <v>2</v>
      </c>
      <c r="I40" s="233"/>
      <c r="J40" s="236">
        <f t="shared" si="1"/>
        <v>0</v>
      </c>
      <c r="K40" s="258"/>
    </row>
    <row r="41" spans="1:11" ht="20.399999999999999">
      <c r="A41" s="255"/>
      <c r="B41" s="228"/>
      <c r="C41" s="229" t="s">
        <v>100</v>
      </c>
      <c r="D41" s="228"/>
      <c r="E41" s="230" t="s">
        <v>486</v>
      </c>
      <c r="F41" s="234"/>
      <c r="G41" s="231" t="s">
        <v>17</v>
      </c>
      <c r="H41" s="232">
        <v>2</v>
      </c>
      <c r="I41" s="233"/>
      <c r="J41" s="236">
        <f t="shared" si="1"/>
        <v>0</v>
      </c>
      <c r="K41" s="258"/>
    </row>
    <row r="42" spans="1:11" ht="20.399999999999999">
      <c r="A42" s="255"/>
      <c r="B42" s="228"/>
      <c r="C42" s="229" t="s">
        <v>104</v>
      </c>
      <c r="D42" s="228"/>
      <c r="E42" s="230" t="s">
        <v>487</v>
      </c>
      <c r="F42" s="234"/>
      <c r="G42" s="231" t="s">
        <v>17</v>
      </c>
      <c r="H42" s="232">
        <v>2</v>
      </c>
      <c r="I42" s="233"/>
      <c r="J42" s="236">
        <f t="shared" si="1"/>
        <v>0</v>
      </c>
      <c r="K42" s="258"/>
    </row>
    <row r="43" spans="1:11" ht="20.399999999999999">
      <c r="A43" s="255"/>
      <c r="B43" s="228"/>
      <c r="C43" s="229" t="s">
        <v>108</v>
      </c>
      <c r="D43" s="228"/>
      <c r="E43" s="230" t="s">
        <v>488</v>
      </c>
      <c r="F43" s="234"/>
      <c r="G43" s="231" t="s">
        <v>36</v>
      </c>
      <c r="H43" s="232">
        <v>1</v>
      </c>
      <c r="I43" s="233"/>
      <c r="J43" s="236">
        <f t="shared" si="1"/>
        <v>0</v>
      </c>
      <c r="K43" s="258"/>
    </row>
    <row r="44" spans="1:11" ht="51">
      <c r="A44" s="255"/>
      <c r="B44" s="228"/>
      <c r="C44" s="229" t="s">
        <v>386</v>
      </c>
      <c r="D44" s="228"/>
      <c r="E44" s="251" t="s">
        <v>489</v>
      </c>
      <c r="F44" s="234"/>
      <c r="G44" s="231" t="s">
        <v>17</v>
      </c>
      <c r="H44" s="232">
        <v>2</v>
      </c>
      <c r="I44" s="233"/>
      <c r="J44" s="236">
        <f t="shared" si="1"/>
        <v>0</v>
      </c>
      <c r="K44" s="258"/>
    </row>
    <row r="45" spans="1:11" ht="30.6">
      <c r="A45" s="255"/>
      <c r="B45" s="228"/>
      <c r="C45" s="229" t="s">
        <v>388</v>
      </c>
      <c r="D45" s="228"/>
      <c r="E45" s="251" t="s">
        <v>490</v>
      </c>
      <c r="F45" s="234"/>
      <c r="G45" s="231" t="s">
        <v>17</v>
      </c>
      <c r="H45" s="232">
        <v>2</v>
      </c>
      <c r="I45" s="233"/>
      <c r="J45" s="236">
        <f t="shared" si="1"/>
        <v>0</v>
      </c>
      <c r="K45" s="258"/>
    </row>
    <row r="46" spans="1:11" ht="20.399999999999999">
      <c r="A46" s="255"/>
      <c r="B46" s="228"/>
      <c r="C46" s="229" t="s">
        <v>390</v>
      </c>
      <c r="D46" s="228"/>
      <c r="E46" s="251" t="s">
        <v>491</v>
      </c>
      <c r="F46" s="234"/>
      <c r="G46" s="231" t="s">
        <v>503</v>
      </c>
      <c r="H46" s="232">
        <v>40</v>
      </c>
      <c r="I46" s="233"/>
      <c r="J46" s="236">
        <f t="shared" si="1"/>
        <v>0</v>
      </c>
      <c r="K46" s="258"/>
    </row>
    <row r="47" spans="1:11" ht="30.6">
      <c r="A47" s="255"/>
      <c r="B47" s="228"/>
      <c r="C47" s="229" t="s">
        <v>392</v>
      </c>
      <c r="D47" s="228"/>
      <c r="E47" s="230" t="s">
        <v>492</v>
      </c>
      <c r="F47" s="234"/>
      <c r="G47" s="231" t="s">
        <v>36</v>
      </c>
      <c r="H47" s="232">
        <v>1</v>
      </c>
      <c r="I47" s="233"/>
      <c r="J47" s="236">
        <f t="shared" si="1"/>
        <v>0</v>
      </c>
      <c r="K47" s="258"/>
    </row>
    <row r="48" spans="1:11" ht="30.6">
      <c r="A48" s="255"/>
      <c r="B48" s="228"/>
      <c r="C48" s="229" t="s">
        <v>409</v>
      </c>
      <c r="D48" s="228"/>
      <c r="E48" s="230" t="s">
        <v>493</v>
      </c>
      <c r="F48" s="234"/>
      <c r="G48" s="231" t="s">
        <v>503</v>
      </c>
      <c r="H48" s="232">
        <v>800</v>
      </c>
      <c r="I48" s="233"/>
      <c r="J48" s="236">
        <f t="shared" si="1"/>
        <v>0</v>
      </c>
      <c r="K48" s="258"/>
    </row>
    <row r="49" spans="1:12" ht="40.799999999999997">
      <c r="A49" s="255"/>
      <c r="B49" s="228"/>
      <c r="C49" s="229" t="s">
        <v>443</v>
      </c>
      <c r="D49" s="228"/>
      <c r="E49" s="251" t="s">
        <v>494</v>
      </c>
      <c r="F49" s="234"/>
      <c r="G49" s="231" t="s">
        <v>17</v>
      </c>
      <c r="H49" s="232">
        <v>1</v>
      </c>
      <c r="I49" s="233"/>
      <c r="J49" s="236">
        <f t="shared" si="1"/>
        <v>0</v>
      </c>
      <c r="K49" s="258"/>
    </row>
    <row r="50" spans="1:12" ht="40.799999999999997">
      <c r="A50" s="255"/>
      <c r="B50" s="228"/>
      <c r="C50" s="229" t="s">
        <v>445</v>
      </c>
      <c r="D50" s="228"/>
      <c r="E50" s="251" t="s">
        <v>495</v>
      </c>
      <c r="F50" s="234"/>
      <c r="G50" s="231" t="s">
        <v>17</v>
      </c>
      <c r="H50" s="232">
        <v>1</v>
      </c>
      <c r="I50" s="233"/>
      <c r="J50" s="236">
        <f t="shared" si="1"/>
        <v>0</v>
      </c>
      <c r="K50" s="258"/>
    </row>
    <row r="51" spans="1:12" ht="51">
      <c r="A51" s="255"/>
      <c r="B51" s="228"/>
      <c r="C51" s="229" t="s">
        <v>768</v>
      </c>
      <c r="D51" s="228"/>
      <c r="E51" s="230" t="s">
        <v>496</v>
      </c>
      <c r="F51" s="234"/>
      <c r="G51" s="231" t="s">
        <v>36</v>
      </c>
      <c r="H51" s="232">
        <v>1</v>
      </c>
      <c r="I51" s="233"/>
      <c r="J51" s="236">
        <f t="shared" si="1"/>
        <v>0</v>
      </c>
      <c r="K51" s="258"/>
    </row>
    <row r="52" spans="1:12" ht="51">
      <c r="A52" s="255"/>
      <c r="B52" s="228"/>
      <c r="C52" s="229" t="s">
        <v>769</v>
      </c>
      <c r="D52" s="228"/>
      <c r="E52" s="230" t="s">
        <v>497</v>
      </c>
      <c r="F52" s="234"/>
      <c r="G52" s="231" t="s">
        <v>17</v>
      </c>
      <c r="H52" s="232">
        <v>1</v>
      </c>
      <c r="I52" s="233"/>
      <c r="J52" s="236">
        <f t="shared" si="1"/>
        <v>0</v>
      </c>
      <c r="K52" s="258"/>
    </row>
    <row r="53" spans="1:12" ht="30.6">
      <c r="A53" s="255"/>
      <c r="B53" s="228"/>
      <c r="C53" s="229" t="s">
        <v>770</v>
      </c>
      <c r="D53" s="228"/>
      <c r="E53" s="230" t="s">
        <v>771</v>
      </c>
      <c r="F53" s="234"/>
      <c r="G53" s="231" t="s">
        <v>17</v>
      </c>
      <c r="H53" s="232">
        <v>1</v>
      </c>
      <c r="I53" s="233"/>
      <c r="J53" s="236">
        <f t="shared" si="1"/>
        <v>0</v>
      </c>
      <c r="K53" s="258"/>
    </row>
    <row r="54" spans="1:12" ht="30.6">
      <c r="A54" s="255"/>
      <c r="B54" s="228"/>
      <c r="C54" s="229" t="s">
        <v>772</v>
      </c>
      <c r="D54" s="228"/>
      <c r="E54" s="230" t="s">
        <v>773</v>
      </c>
      <c r="F54" s="234"/>
      <c r="G54" s="231" t="s">
        <v>17</v>
      </c>
      <c r="H54" s="232">
        <v>1</v>
      </c>
      <c r="I54" s="233"/>
      <c r="J54" s="236">
        <f t="shared" si="1"/>
        <v>0</v>
      </c>
      <c r="K54" s="258"/>
    </row>
    <row r="55" spans="1:12" ht="61.2">
      <c r="A55" s="255"/>
      <c r="B55" s="228"/>
      <c r="C55" s="229" t="s">
        <v>1094</v>
      </c>
      <c r="D55" s="228"/>
      <c r="E55" s="222" t="s">
        <v>1095</v>
      </c>
      <c r="F55" s="216"/>
      <c r="G55" s="223" t="s">
        <v>17</v>
      </c>
      <c r="H55" s="227">
        <v>1</v>
      </c>
      <c r="I55" s="224"/>
      <c r="J55" s="236">
        <f t="shared" si="1"/>
        <v>0</v>
      </c>
      <c r="K55" s="258"/>
    </row>
    <row r="56" spans="1:12">
      <c r="A56" s="254" t="s">
        <v>969</v>
      </c>
      <c r="B56" s="229" t="s">
        <v>1033</v>
      </c>
      <c r="C56" s="228"/>
      <c r="D56" s="228"/>
      <c r="E56" s="230"/>
      <c r="F56" s="234"/>
      <c r="G56" s="231"/>
      <c r="H56" s="232"/>
      <c r="I56" s="233"/>
      <c r="J56" s="236" t="s">
        <v>763</v>
      </c>
      <c r="K56" s="258"/>
    </row>
    <row r="57" spans="1:12" ht="20.399999999999999">
      <c r="A57" s="216"/>
      <c r="B57" s="228"/>
      <c r="C57" s="229" t="s">
        <v>11</v>
      </c>
      <c r="D57" s="228"/>
      <c r="E57" s="222" t="s">
        <v>498</v>
      </c>
      <c r="F57" s="216"/>
      <c r="G57" s="223" t="s">
        <v>36</v>
      </c>
      <c r="H57" s="227">
        <v>1</v>
      </c>
      <c r="I57" s="224"/>
      <c r="J57" s="236">
        <f t="shared" si="1"/>
        <v>0</v>
      </c>
      <c r="K57" s="258"/>
    </row>
    <row r="58" spans="1:12">
      <c r="A58" s="216"/>
      <c r="B58" s="228"/>
      <c r="C58" s="229" t="s">
        <v>15</v>
      </c>
      <c r="D58" s="228"/>
      <c r="E58" s="222" t="s">
        <v>499</v>
      </c>
      <c r="F58" s="216"/>
      <c r="G58" s="223" t="s">
        <v>36</v>
      </c>
      <c r="H58" s="227">
        <v>1</v>
      </c>
      <c r="I58" s="224"/>
      <c r="J58" s="236">
        <f t="shared" si="1"/>
        <v>0</v>
      </c>
      <c r="K58" s="258"/>
    </row>
    <row r="59" spans="1:12" ht="20.399999999999999">
      <c r="A59" s="216"/>
      <c r="B59" s="228"/>
      <c r="C59" s="229" t="s">
        <v>19</v>
      </c>
      <c r="D59" s="228"/>
      <c r="E59" s="222" t="s">
        <v>500</v>
      </c>
      <c r="F59" s="216"/>
      <c r="G59" s="223" t="s">
        <v>36</v>
      </c>
      <c r="H59" s="227">
        <v>1</v>
      </c>
      <c r="I59" s="224"/>
      <c r="J59" s="236">
        <f t="shared" si="1"/>
        <v>0</v>
      </c>
      <c r="K59" s="258"/>
    </row>
    <row r="60" spans="1:12" ht="20.399999999999999">
      <c r="B60" s="228"/>
      <c r="C60" s="229" t="s">
        <v>100</v>
      </c>
      <c r="D60" s="228"/>
      <c r="E60" s="222" t="s">
        <v>501</v>
      </c>
      <c r="F60" s="216"/>
      <c r="G60" s="223" t="s">
        <v>36</v>
      </c>
      <c r="H60" s="227">
        <v>1</v>
      </c>
      <c r="I60" s="224"/>
      <c r="J60" s="236">
        <f t="shared" ref="J60" si="2">H60*I60</f>
        <v>0</v>
      </c>
      <c r="K60" s="258"/>
      <c r="L60" s="216"/>
    </row>
    <row r="61" spans="1:12" s="216" customFormat="1">
      <c r="B61" s="228"/>
      <c r="C61" s="229"/>
      <c r="D61" s="228"/>
      <c r="E61" s="222"/>
      <c r="G61" s="223"/>
      <c r="H61" s="227"/>
      <c r="I61" s="224"/>
      <c r="J61" s="236"/>
      <c r="K61" s="258"/>
    </row>
    <row r="62" spans="1:12" ht="20.399999999999999">
      <c r="B62" s="216"/>
      <c r="C62" s="229"/>
      <c r="D62" s="228"/>
      <c r="E62" s="230" t="s">
        <v>774</v>
      </c>
      <c r="F62" s="234"/>
      <c r="G62" s="231"/>
      <c r="H62" s="232"/>
      <c r="I62" s="233"/>
      <c r="J62" s="236" t="s">
        <v>763</v>
      </c>
      <c r="K62" s="216"/>
      <c r="L62" s="216"/>
    </row>
    <row r="63" spans="1:12" ht="20.399999999999999">
      <c r="B63" s="216"/>
      <c r="C63" s="229"/>
      <c r="D63" s="228"/>
      <c r="E63" s="230" t="s">
        <v>775</v>
      </c>
      <c r="F63" s="234"/>
      <c r="G63" s="231"/>
      <c r="H63" s="232"/>
      <c r="I63" s="233"/>
      <c r="J63" s="236"/>
      <c r="K63" s="216"/>
      <c r="L63" s="216"/>
    </row>
    <row r="64" spans="1:12" ht="30.6">
      <c r="B64" s="216"/>
      <c r="C64" s="229"/>
      <c r="D64" s="228"/>
      <c r="E64" s="230" t="s">
        <v>776</v>
      </c>
      <c r="F64" s="234"/>
      <c r="G64" s="231"/>
      <c r="H64" s="232"/>
      <c r="I64" s="233"/>
      <c r="J64" s="236"/>
      <c r="K64" s="216"/>
      <c r="L64" s="216"/>
    </row>
    <row r="65" spans="2:13" ht="51">
      <c r="B65" s="216"/>
      <c r="C65" s="229"/>
      <c r="D65" s="228"/>
      <c r="E65" s="230" t="s">
        <v>777</v>
      </c>
      <c r="F65" s="234"/>
      <c r="G65" s="231"/>
      <c r="H65" s="232"/>
      <c r="I65" s="233"/>
      <c r="J65" s="236"/>
      <c r="K65" s="216"/>
      <c r="L65" s="216"/>
    </row>
    <row r="66" spans="2:13">
      <c r="B66" s="216"/>
      <c r="C66" s="229"/>
      <c r="D66" s="228"/>
      <c r="E66" s="230"/>
      <c r="F66" s="234"/>
      <c r="G66" s="231"/>
      <c r="H66" s="232"/>
      <c r="I66" s="233"/>
      <c r="J66" s="236"/>
      <c r="K66" s="216"/>
      <c r="L66" s="216"/>
    </row>
    <row r="67" spans="2:13" ht="21">
      <c r="B67" s="216"/>
      <c r="C67" s="229"/>
      <c r="D67" s="228"/>
      <c r="E67" s="237"/>
      <c r="F67" s="218" t="s">
        <v>195</v>
      </c>
      <c r="G67" s="219"/>
      <c r="H67" s="226"/>
      <c r="I67" s="220"/>
      <c r="J67" s="217">
        <f xml:space="preserve"> SUM(J5:J60)</f>
        <v>0</v>
      </c>
      <c r="K67" s="257"/>
      <c r="L67" s="259"/>
      <c r="M67" s="259"/>
    </row>
    <row r="68" spans="2:13">
      <c r="B68" s="216"/>
      <c r="C68" s="229"/>
      <c r="D68" s="228"/>
      <c r="E68" s="237"/>
      <c r="F68" s="218" t="s">
        <v>196</v>
      </c>
      <c r="G68" s="219"/>
      <c r="H68" s="226"/>
      <c r="I68" s="220"/>
      <c r="J68" s="217">
        <f>0.22*J67</f>
        <v>0</v>
      </c>
      <c r="K68" s="257"/>
      <c r="L68" s="216"/>
    </row>
    <row r="69" spans="2:13" ht="21">
      <c r="B69" s="216"/>
      <c r="C69" s="229"/>
      <c r="D69" s="228"/>
      <c r="E69" s="237"/>
      <c r="F69" s="218" t="s">
        <v>197</v>
      </c>
      <c r="G69" s="219"/>
      <c r="H69" s="226"/>
      <c r="I69" s="220"/>
      <c r="J69" s="217">
        <f>J67+J68</f>
        <v>0</v>
      </c>
      <c r="K69" s="257"/>
      <c r="L69" s="216"/>
    </row>
    <row r="70" spans="2:13">
      <c r="C70" s="229"/>
      <c r="D70" s="228"/>
      <c r="E70" s="237"/>
      <c r="F70" s="228"/>
      <c r="G70" s="241"/>
      <c r="H70" s="238"/>
      <c r="I70" s="240"/>
      <c r="J70" s="239"/>
    </row>
    <row r="81" spans="3:10">
      <c r="C81" s="216"/>
      <c r="D81" s="216"/>
      <c r="E81" s="228"/>
      <c r="F81" s="228"/>
      <c r="G81" s="228"/>
      <c r="H81" s="228"/>
      <c r="I81" s="228"/>
      <c r="J81" s="239"/>
    </row>
    <row r="82" spans="3:10">
      <c r="C82" s="216"/>
      <c r="D82" s="216"/>
      <c r="E82" s="247"/>
      <c r="F82" s="229"/>
      <c r="G82" s="229"/>
      <c r="H82" s="230"/>
      <c r="I82" s="239"/>
      <c r="J82" s="239"/>
    </row>
  </sheetData>
  <sheetProtection algorithmName="SHA-512" hashValue="1URxoKtHxiWY9EzlYEQvaZQrF4NQ0jdwqbrHFBuZ7uS8LCOqHw4SXSmjHjFqc9ojmP8Uh/u85lvbQdXNt9N7wQ==" saltValue="cPAJc6q4Ds6s/CbuAIye8Q==" spinCount="100000" sheet="1" objects="1" scenarios="1"/>
  <protectedRanges>
    <protectedRange sqref="I5:I61" name="Obseg1"/>
  </protectedRange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48"/>
  <sheetViews>
    <sheetView zoomScaleNormal="100" workbookViewId="0">
      <selection activeCell="F3" sqref="F3"/>
    </sheetView>
  </sheetViews>
  <sheetFormatPr defaultColWidth="9.109375" defaultRowHeight="10.199999999999999"/>
  <cols>
    <col min="1" max="1" width="9.109375" style="117"/>
    <col min="2" max="2" width="6" style="16" customWidth="1"/>
    <col min="3" max="3" width="7.5546875" style="16" customWidth="1"/>
    <col min="4" max="4" width="10.109375" style="16" customWidth="1"/>
    <col min="5" max="5" width="49.5546875" style="17" customWidth="1"/>
    <col min="6" max="6" width="24.6640625" style="18" customWidth="1"/>
    <col min="7" max="7" width="7.5546875" style="19" customWidth="1"/>
    <col min="8" max="8" width="10.109375" style="58" customWidth="1"/>
    <col min="9" max="9" width="12.5546875" style="20" customWidth="1"/>
    <col min="10" max="10" width="12.5546875" style="3" customWidth="1"/>
    <col min="11" max="11" width="9.44140625" style="21" bestFit="1" customWidth="1"/>
    <col min="12" max="257" width="9.109375" style="21"/>
    <col min="258" max="258" width="6" style="21" customWidth="1"/>
    <col min="259" max="259" width="7.5546875" style="21" customWidth="1"/>
    <col min="260" max="260" width="10.109375" style="21" customWidth="1"/>
    <col min="261" max="261" width="50.6640625" style="21" customWidth="1"/>
    <col min="262" max="262" width="25.33203125" style="21" customWidth="1"/>
    <col min="263" max="263" width="7.5546875" style="21" customWidth="1"/>
    <col min="264" max="264" width="10.109375" style="21" customWidth="1"/>
    <col min="265" max="266" width="12.5546875" style="21" customWidth="1"/>
    <col min="267" max="513" width="9.109375" style="21"/>
    <col min="514" max="514" width="6" style="21" customWidth="1"/>
    <col min="515" max="515" width="7.5546875" style="21" customWidth="1"/>
    <col min="516" max="516" width="10.109375" style="21" customWidth="1"/>
    <col min="517" max="517" width="50.6640625" style="21" customWidth="1"/>
    <col min="518" max="518" width="25.33203125" style="21" customWidth="1"/>
    <col min="519" max="519" width="7.5546875" style="21" customWidth="1"/>
    <col min="520" max="520" width="10.109375" style="21" customWidth="1"/>
    <col min="521" max="522" width="12.5546875" style="21" customWidth="1"/>
    <col min="523" max="769" width="9.109375" style="21"/>
    <col min="770" max="770" width="6" style="21" customWidth="1"/>
    <col min="771" max="771" width="7.5546875" style="21" customWidth="1"/>
    <col min="772" max="772" width="10.109375" style="21" customWidth="1"/>
    <col min="773" max="773" width="50.6640625" style="21" customWidth="1"/>
    <col min="774" max="774" width="25.33203125" style="21" customWidth="1"/>
    <col min="775" max="775" width="7.5546875" style="21" customWidth="1"/>
    <col min="776" max="776" width="10.109375" style="21" customWidth="1"/>
    <col min="777" max="778" width="12.5546875" style="21" customWidth="1"/>
    <col min="779" max="1025" width="9.109375" style="21"/>
    <col min="1026" max="1026" width="6" style="21" customWidth="1"/>
    <col min="1027" max="1027" width="7.5546875" style="21" customWidth="1"/>
    <col min="1028" max="1028" width="10.109375" style="21" customWidth="1"/>
    <col min="1029" max="1029" width="50.6640625" style="21" customWidth="1"/>
    <col min="1030" max="1030" width="25.33203125" style="21" customWidth="1"/>
    <col min="1031" max="1031" width="7.5546875" style="21" customWidth="1"/>
    <col min="1032" max="1032" width="10.109375" style="21" customWidth="1"/>
    <col min="1033" max="1034" width="12.5546875" style="21" customWidth="1"/>
    <col min="1035" max="1281" width="9.109375" style="21"/>
    <col min="1282" max="1282" width="6" style="21" customWidth="1"/>
    <col min="1283" max="1283" width="7.5546875" style="21" customWidth="1"/>
    <col min="1284" max="1284" width="10.109375" style="21" customWidth="1"/>
    <col min="1285" max="1285" width="50.6640625" style="21" customWidth="1"/>
    <col min="1286" max="1286" width="25.33203125" style="21" customWidth="1"/>
    <col min="1287" max="1287" width="7.5546875" style="21" customWidth="1"/>
    <col min="1288" max="1288" width="10.109375" style="21" customWidth="1"/>
    <col min="1289" max="1290" width="12.5546875" style="21" customWidth="1"/>
    <col min="1291" max="1537" width="9.109375" style="21"/>
    <col min="1538" max="1538" width="6" style="21" customWidth="1"/>
    <col min="1539" max="1539" width="7.5546875" style="21" customWidth="1"/>
    <col min="1540" max="1540" width="10.109375" style="21" customWidth="1"/>
    <col min="1541" max="1541" width="50.6640625" style="21" customWidth="1"/>
    <col min="1542" max="1542" width="25.33203125" style="21" customWidth="1"/>
    <col min="1543" max="1543" width="7.5546875" style="21" customWidth="1"/>
    <col min="1544" max="1544" width="10.109375" style="21" customWidth="1"/>
    <col min="1545" max="1546" width="12.5546875" style="21" customWidth="1"/>
    <col min="1547" max="1793" width="9.109375" style="21"/>
    <col min="1794" max="1794" width="6" style="21" customWidth="1"/>
    <col min="1795" max="1795" width="7.5546875" style="21" customWidth="1"/>
    <col min="1796" max="1796" width="10.109375" style="21" customWidth="1"/>
    <col min="1797" max="1797" width="50.6640625" style="21" customWidth="1"/>
    <col min="1798" max="1798" width="25.33203125" style="21" customWidth="1"/>
    <col min="1799" max="1799" width="7.5546875" style="21" customWidth="1"/>
    <col min="1800" max="1800" width="10.109375" style="21" customWidth="1"/>
    <col min="1801" max="1802" width="12.5546875" style="21" customWidth="1"/>
    <col min="1803" max="2049" width="9.109375" style="21"/>
    <col min="2050" max="2050" width="6" style="21" customWidth="1"/>
    <col min="2051" max="2051" width="7.5546875" style="21" customWidth="1"/>
    <col min="2052" max="2052" width="10.109375" style="21" customWidth="1"/>
    <col min="2053" max="2053" width="50.6640625" style="21" customWidth="1"/>
    <col min="2054" max="2054" width="25.33203125" style="21" customWidth="1"/>
    <col min="2055" max="2055" width="7.5546875" style="21" customWidth="1"/>
    <col min="2056" max="2056" width="10.109375" style="21" customWidth="1"/>
    <col min="2057" max="2058" width="12.5546875" style="21" customWidth="1"/>
    <col min="2059" max="2305" width="9.109375" style="21"/>
    <col min="2306" max="2306" width="6" style="21" customWidth="1"/>
    <col min="2307" max="2307" width="7.5546875" style="21" customWidth="1"/>
    <col min="2308" max="2308" width="10.109375" style="21" customWidth="1"/>
    <col min="2309" max="2309" width="50.6640625" style="21" customWidth="1"/>
    <col min="2310" max="2310" width="25.33203125" style="21" customWidth="1"/>
    <col min="2311" max="2311" width="7.5546875" style="21" customWidth="1"/>
    <col min="2312" max="2312" width="10.109375" style="21" customWidth="1"/>
    <col min="2313" max="2314" width="12.5546875" style="21" customWidth="1"/>
    <col min="2315" max="2561" width="9.109375" style="21"/>
    <col min="2562" max="2562" width="6" style="21" customWidth="1"/>
    <col min="2563" max="2563" width="7.5546875" style="21" customWidth="1"/>
    <col min="2564" max="2564" width="10.109375" style="21" customWidth="1"/>
    <col min="2565" max="2565" width="50.6640625" style="21" customWidth="1"/>
    <col min="2566" max="2566" width="25.33203125" style="21" customWidth="1"/>
    <col min="2567" max="2567" width="7.5546875" style="21" customWidth="1"/>
    <col min="2568" max="2568" width="10.109375" style="21" customWidth="1"/>
    <col min="2569" max="2570" width="12.5546875" style="21" customWidth="1"/>
    <col min="2571" max="2817" width="9.109375" style="21"/>
    <col min="2818" max="2818" width="6" style="21" customWidth="1"/>
    <col min="2819" max="2819" width="7.5546875" style="21" customWidth="1"/>
    <col min="2820" max="2820" width="10.109375" style="21" customWidth="1"/>
    <col min="2821" max="2821" width="50.6640625" style="21" customWidth="1"/>
    <col min="2822" max="2822" width="25.33203125" style="21" customWidth="1"/>
    <col min="2823" max="2823" width="7.5546875" style="21" customWidth="1"/>
    <col min="2824" max="2824" width="10.109375" style="21" customWidth="1"/>
    <col min="2825" max="2826" width="12.5546875" style="21" customWidth="1"/>
    <col min="2827" max="3073" width="9.109375" style="21"/>
    <col min="3074" max="3074" width="6" style="21" customWidth="1"/>
    <col min="3075" max="3075" width="7.5546875" style="21" customWidth="1"/>
    <col min="3076" max="3076" width="10.109375" style="21" customWidth="1"/>
    <col min="3077" max="3077" width="50.6640625" style="21" customWidth="1"/>
    <col min="3078" max="3078" width="25.33203125" style="21" customWidth="1"/>
    <col min="3079" max="3079" width="7.5546875" style="21" customWidth="1"/>
    <col min="3080" max="3080" width="10.109375" style="21" customWidth="1"/>
    <col min="3081" max="3082" width="12.5546875" style="21" customWidth="1"/>
    <col min="3083" max="3329" width="9.109375" style="21"/>
    <col min="3330" max="3330" width="6" style="21" customWidth="1"/>
    <col min="3331" max="3331" width="7.5546875" style="21" customWidth="1"/>
    <col min="3332" max="3332" width="10.109375" style="21" customWidth="1"/>
    <col min="3333" max="3333" width="50.6640625" style="21" customWidth="1"/>
    <col min="3334" max="3334" width="25.33203125" style="21" customWidth="1"/>
    <col min="3335" max="3335" width="7.5546875" style="21" customWidth="1"/>
    <col min="3336" max="3336" width="10.109375" style="21" customWidth="1"/>
    <col min="3337" max="3338" width="12.5546875" style="21" customWidth="1"/>
    <col min="3339" max="3585" width="9.109375" style="21"/>
    <col min="3586" max="3586" width="6" style="21" customWidth="1"/>
    <col min="3587" max="3587" width="7.5546875" style="21" customWidth="1"/>
    <col min="3588" max="3588" width="10.109375" style="21" customWidth="1"/>
    <col min="3589" max="3589" width="50.6640625" style="21" customWidth="1"/>
    <col min="3590" max="3590" width="25.33203125" style="21" customWidth="1"/>
    <col min="3591" max="3591" width="7.5546875" style="21" customWidth="1"/>
    <col min="3592" max="3592" width="10.109375" style="21" customWidth="1"/>
    <col min="3593" max="3594" width="12.5546875" style="21" customWidth="1"/>
    <col min="3595" max="3841" width="9.109375" style="21"/>
    <col min="3842" max="3842" width="6" style="21" customWidth="1"/>
    <col min="3843" max="3843" width="7.5546875" style="21" customWidth="1"/>
    <col min="3844" max="3844" width="10.109375" style="21" customWidth="1"/>
    <col min="3845" max="3845" width="50.6640625" style="21" customWidth="1"/>
    <col min="3846" max="3846" width="25.33203125" style="21" customWidth="1"/>
    <col min="3847" max="3847" width="7.5546875" style="21" customWidth="1"/>
    <col min="3848" max="3848" width="10.109375" style="21" customWidth="1"/>
    <col min="3849" max="3850" width="12.5546875" style="21" customWidth="1"/>
    <col min="3851" max="4097" width="9.109375" style="21"/>
    <col min="4098" max="4098" width="6" style="21" customWidth="1"/>
    <col min="4099" max="4099" width="7.5546875" style="21" customWidth="1"/>
    <col min="4100" max="4100" width="10.109375" style="21" customWidth="1"/>
    <col min="4101" max="4101" width="50.6640625" style="21" customWidth="1"/>
    <col min="4102" max="4102" width="25.33203125" style="21" customWidth="1"/>
    <col min="4103" max="4103" width="7.5546875" style="21" customWidth="1"/>
    <col min="4104" max="4104" width="10.109375" style="21" customWidth="1"/>
    <col min="4105" max="4106" width="12.5546875" style="21" customWidth="1"/>
    <col min="4107" max="4353" width="9.109375" style="21"/>
    <col min="4354" max="4354" width="6" style="21" customWidth="1"/>
    <col min="4355" max="4355" width="7.5546875" style="21" customWidth="1"/>
    <col min="4356" max="4356" width="10.109375" style="21" customWidth="1"/>
    <col min="4357" max="4357" width="50.6640625" style="21" customWidth="1"/>
    <col min="4358" max="4358" width="25.33203125" style="21" customWidth="1"/>
    <col min="4359" max="4359" width="7.5546875" style="21" customWidth="1"/>
    <col min="4360" max="4360" width="10.109375" style="21" customWidth="1"/>
    <col min="4361" max="4362" width="12.5546875" style="21" customWidth="1"/>
    <col min="4363" max="4609" width="9.109375" style="21"/>
    <col min="4610" max="4610" width="6" style="21" customWidth="1"/>
    <col min="4611" max="4611" width="7.5546875" style="21" customWidth="1"/>
    <col min="4612" max="4612" width="10.109375" style="21" customWidth="1"/>
    <col min="4613" max="4613" width="50.6640625" style="21" customWidth="1"/>
    <col min="4614" max="4614" width="25.33203125" style="21" customWidth="1"/>
    <col min="4615" max="4615" width="7.5546875" style="21" customWidth="1"/>
    <col min="4616" max="4616" width="10.109375" style="21" customWidth="1"/>
    <col min="4617" max="4618" width="12.5546875" style="21" customWidth="1"/>
    <col min="4619" max="4865" width="9.109375" style="21"/>
    <col min="4866" max="4866" width="6" style="21" customWidth="1"/>
    <col min="4867" max="4867" width="7.5546875" style="21" customWidth="1"/>
    <col min="4868" max="4868" width="10.109375" style="21" customWidth="1"/>
    <col min="4869" max="4869" width="50.6640625" style="21" customWidth="1"/>
    <col min="4870" max="4870" width="25.33203125" style="21" customWidth="1"/>
    <col min="4871" max="4871" width="7.5546875" style="21" customWidth="1"/>
    <col min="4872" max="4872" width="10.109375" style="21" customWidth="1"/>
    <col min="4873" max="4874" width="12.5546875" style="21" customWidth="1"/>
    <col min="4875" max="5121" width="9.109375" style="21"/>
    <col min="5122" max="5122" width="6" style="21" customWidth="1"/>
    <col min="5123" max="5123" width="7.5546875" style="21" customWidth="1"/>
    <col min="5124" max="5124" width="10.109375" style="21" customWidth="1"/>
    <col min="5125" max="5125" width="50.6640625" style="21" customWidth="1"/>
    <col min="5126" max="5126" width="25.33203125" style="21" customWidth="1"/>
    <col min="5127" max="5127" width="7.5546875" style="21" customWidth="1"/>
    <col min="5128" max="5128" width="10.109375" style="21" customWidth="1"/>
    <col min="5129" max="5130" width="12.5546875" style="21" customWidth="1"/>
    <col min="5131" max="5377" width="9.109375" style="21"/>
    <col min="5378" max="5378" width="6" style="21" customWidth="1"/>
    <col min="5379" max="5379" width="7.5546875" style="21" customWidth="1"/>
    <col min="5380" max="5380" width="10.109375" style="21" customWidth="1"/>
    <col min="5381" max="5381" width="50.6640625" style="21" customWidth="1"/>
    <col min="5382" max="5382" width="25.33203125" style="21" customWidth="1"/>
    <col min="5383" max="5383" width="7.5546875" style="21" customWidth="1"/>
    <col min="5384" max="5384" width="10.109375" style="21" customWidth="1"/>
    <col min="5385" max="5386" width="12.5546875" style="21" customWidth="1"/>
    <col min="5387" max="5633" width="9.109375" style="21"/>
    <col min="5634" max="5634" width="6" style="21" customWidth="1"/>
    <col min="5635" max="5635" width="7.5546875" style="21" customWidth="1"/>
    <col min="5636" max="5636" width="10.109375" style="21" customWidth="1"/>
    <col min="5637" max="5637" width="50.6640625" style="21" customWidth="1"/>
    <col min="5638" max="5638" width="25.33203125" style="21" customWidth="1"/>
    <col min="5639" max="5639" width="7.5546875" style="21" customWidth="1"/>
    <col min="5640" max="5640" width="10.109375" style="21" customWidth="1"/>
    <col min="5641" max="5642" width="12.5546875" style="21" customWidth="1"/>
    <col min="5643" max="5889" width="9.109375" style="21"/>
    <col min="5890" max="5890" width="6" style="21" customWidth="1"/>
    <col min="5891" max="5891" width="7.5546875" style="21" customWidth="1"/>
    <col min="5892" max="5892" width="10.109375" style="21" customWidth="1"/>
    <col min="5893" max="5893" width="50.6640625" style="21" customWidth="1"/>
    <col min="5894" max="5894" width="25.33203125" style="21" customWidth="1"/>
    <col min="5895" max="5895" width="7.5546875" style="21" customWidth="1"/>
    <col min="5896" max="5896" width="10.109375" style="21" customWidth="1"/>
    <col min="5897" max="5898" width="12.5546875" style="21" customWidth="1"/>
    <col min="5899" max="6145" width="9.109375" style="21"/>
    <col min="6146" max="6146" width="6" style="21" customWidth="1"/>
    <col min="6147" max="6147" width="7.5546875" style="21" customWidth="1"/>
    <col min="6148" max="6148" width="10.109375" style="21" customWidth="1"/>
    <col min="6149" max="6149" width="50.6640625" style="21" customWidth="1"/>
    <col min="6150" max="6150" width="25.33203125" style="21" customWidth="1"/>
    <col min="6151" max="6151" width="7.5546875" style="21" customWidth="1"/>
    <col min="6152" max="6152" width="10.109375" style="21" customWidth="1"/>
    <col min="6153" max="6154" width="12.5546875" style="21" customWidth="1"/>
    <col min="6155" max="6401" width="9.109375" style="21"/>
    <col min="6402" max="6402" width="6" style="21" customWidth="1"/>
    <col min="6403" max="6403" width="7.5546875" style="21" customWidth="1"/>
    <col min="6404" max="6404" width="10.109375" style="21" customWidth="1"/>
    <col min="6405" max="6405" width="50.6640625" style="21" customWidth="1"/>
    <col min="6406" max="6406" width="25.33203125" style="21" customWidth="1"/>
    <col min="6407" max="6407" width="7.5546875" style="21" customWidth="1"/>
    <col min="6408" max="6408" width="10.109375" style="21" customWidth="1"/>
    <col min="6409" max="6410" width="12.5546875" style="21" customWidth="1"/>
    <col min="6411" max="6657" width="9.109375" style="21"/>
    <col min="6658" max="6658" width="6" style="21" customWidth="1"/>
    <col min="6659" max="6659" width="7.5546875" style="21" customWidth="1"/>
    <col min="6660" max="6660" width="10.109375" style="21" customWidth="1"/>
    <col min="6661" max="6661" width="50.6640625" style="21" customWidth="1"/>
    <col min="6662" max="6662" width="25.33203125" style="21" customWidth="1"/>
    <col min="6663" max="6663" width="7.5546875" style="21" customWidth="1"/>
    <col min="6664" max="6664" width="10.109375" style="21" customWidth="1"/>
    <col min="6665" max="6666" width="12.5546875" style="21" customWidth="1"/>
    <col min="6667" max="6913" width="9.109375" style="21"/>
    <col min="6914" max="6914" width="6" style="21" customWidth="1"/>
    <col min="6915" max="6915" width="7.5546875" style="21" customWidth="1"/>
    <col min="6916" max="6916" width="10.109375" style="21" customWidth="1"/>
    <col min="6917" max="6917" width="50.6640625" style="21" customWidth="1"/>
    <col min="6918" max="6918" width="25.33203125" style="21" customWidth="1"/>
    <col min="6919" max="6919" width="7.5546875" style="21" customWidth="1"/>
    <col min="6920" max="6920" width="10.109375" style="21" customWidth="1"/>
    <col min="6921" max="6922" width="12.5546875" style="21" customWidth="1"/>
    <col min="6923" max="7169" width="9.109375" style="21"/>
    <col min="7170" max="7170" width="6" style="21" customWidth="1"/>
    <col min="7171" max="7171" width="7.5546875" style="21" customWidth="1"/>
    <col min="7172" max="7172" width="10.109375" style="21" customWidth="1"/>
    <col min="7173" max="7173" width="50.6640625" style="21" customWidth="1"/>
    <col min="7174" max="7174" width="25.33203125" style="21" customWidth="1"/>
    <col min="7175" max="7175" width="7.5546875" style="21" customWidth="1"/>
    <col min="7176" max="7176" width="10.109375" style="21" customWidth="1"/>
    <col min="7177" max="7178" width="12.5546875" style="21" customWidth="1"/>
    <col min="7179" max="7425" width="9.109375" style="21"/>
    <col min="7426" max="7426" width="6" style="21" customWidth="1"/>
    <col min="7427" max="7427" width="7.5546875" style="21" customWidth="1"/>
    <col min="7428" max="7428" width="10.109375" style="21" customWidth="1"/>
    <col min="7429" max="7429" width="50.6640625" style="21" customWidth="1"/>
    <col min="7430" max="7430" width="25.33203125" style="21" customWidth="1"/>
    <col min="7431" max="7431" width="7.5546875" style="21" customWidth="1"/>
    <col min="7432" max="7432" width="10.109375" style="21" customWidth="1"/>
    <col min="7433" max="7434" width="12.5546875" style="21" customWidth="1"/>
    <col min="7435" max="7681" width="9.109375" style="21"/>
    <col min="7682" max="7682" width="6" style="21" customWidth="1"/>
    <col min="7683" max="7683" width="7.5546875" style="21" customWidth="1"/>
    <col min="7684" max="7684" width="10.109375" style="21" customWidth="1"/>
    <col min="7685" max="7685" width="50.6640625" style="21" customWidth="1"/>
    <col min="7686" max="7686" width="25.33203125" style="21" customWidth="1"/>
    <col min="7687" max="7687" width="7.5546875" style="21" customWidth="1"/>
    <col min="7688" max="7688" width="10.109375" style="21" customWidth="1"/>
    <col min="7689" max="7690" width="12.5546875" style="21" customWidth="1"/>
    <col min="7691" max="7937" width="9.109375" style="21"/>
    <col min="7938" max="7938" width="6" style="21" customWidth="1"/>
    <col min="7939" max="7939" width="7.5546875" style="21" customWidth="1"/>
    <col min="7940" max="7940" width="10.109375" style="21" customWidth="1"/>
    <col min="7941" max="7941" width="50.6640625" style="21" customWidth="1"/>
    <col min="7942" max="7942" width="25.33203125" style="21" customWidth="1"/>
    <col min="7943" max="7943" width="7.5546875" style="21" customWidth="1"/>
    <col min="7944" max="7944" width="10.109375" style="21" customWidth="1"/>
    <col min="7945" max="7946" width="12.5546875" style="21" customWidth="1"/>
    <col min="7947" max="8193" width="9.109375" style="21"/>
    <col min="8194" max="8194" width="6" style="21" customWidth="1"/>
    <col min="8195" max="8195" width="7.5546875" style="21" customWidth="1"/>
    <col min="8196" max="8196" width="10.109375" style="21" customWidth="1"/>
    <col min="8197" max="8197" width="50.6640625" style="21" customWidth="1"/>
    <col min="8198" max="8198" width="25.33203125" style="21" customWidth="1"/>
    <col min="8199" max="8199" width="7.5546875" style="21" customWidth="1"/>
    <col min="8200" max="8200" width="10.109375" style="21" customWidth="1"/>
    <col min="8201" max="8202" width="12.5546875" style="21" customWidth="1"/>
    <col min="8203" max="8449" width="9.109375" style="21"/>
    <col min="8450" max="8450" width="6" style="21" customWidth="1"/>
    <col min="8451" max="8451" width="7.5546875" style="21" customWidth="1"/>
    <col min="8452" max="8452" width="10.109375" style="21" customWidth="1"/>
    <col min="8453" max="8453" width="50.6640625" style="21" customWidth="1"/>
    <col min="8454" max="8454" width="25.33203125" style="21" customWidth="1"/>
    <col min="8455" max="8455" width="7.5546875" style="21" customWidth="1"/>
    <col min="8456" max="8456" width="10.109375" style="21" customWidth="1"/>
    <col min="8457" max="8458" width="12.5546875" style="21" customWidth="1"/>
    <col min="8459" max="8705" width="9.109375" style="21"/>
    <col min="8706" max="8706" width="6" style="21" customWidth="1"/>
    <col min="8707" max="8707" width="7.5546875" style="21" customWidth="1"/>
    <col min="8708" max="8708" width="10.109375" style="21" customWidth="1"/>
    <col min="8709" max="8709" width="50.6640625" style="21" customWidth="1"/>
    <col min="8710" max="8710" width="25.33203125" style="21" customWidth="1"/>
    <col min="8711" max="8711" width="7.5546875" style="21" customWidth="1"/>
    <col min="8712" max="8712" width="10.109375" style="21" customWidth="1"/>
    <col min="8713" max="8714" width="12.5546875" style="21" customWidth="1"/>
    <col min="8715" max="8961" width="9.109375" style="21"/>
    <col min="8962" max="8962" width="6" style="21" customWidth="1"/>
    <col min="8963" max="8963" width="7.5546875" style="21" customWidth="1"/>
    <col min="8964" max="8964" width="10.109375" style="21" customWidth="1"/>
    <col min="8965" max="8965" width="50.6640625" style="21" customWidth="1"/>
    <col min="8966" max="8966" width="25.33203125" style="21" customWidth="1"/>
    <col min="8967" max="8967" width="7.5546875" style="21" customWidth="1"/>
    <col min="8968" max="8968" width="10.109375" style="21" customWidth="1"/>
    <col min="8969" max="8970" width="12.5546875" style="21" customWidth="1"/>
    <col min="8971" max="9217" width="9.109375" style="21"/>
    <col min="9218" max="9218" width="6" style="21" customWidth="1"/>
    <col min="9219" max="9219" width="7.5546875" style="21" customWidth="1"/>
    <col min="9220" max="9220" width="10.109375" style="21" customWidth="1"/>
    <col min="9221" max="9221" width="50.6640625" style="21" customWidth="1"/>
    <col min="9222" max="9222" width="25.33203125" style="21" customWidth="1"/>
    <col min="9223" max="9223" width="7.5546875" style="21" customWidth="1"/>
    <col min="9224" max="9224" width="10.109375" style="21" customWidth="1"/>
    <col min="9225" max="9226" width="12.5546875" style="21" customWidth="1"/>
    <col min="9227" max="9473" width="9.109375" style="21"/>
    <col min="9474" max="9474" width="6" style="21" customWidth="1"/>
    <col min="9475" max="9475" width="7.5546875" style="21" customWidth="1"/>
    <col min="9476" max="9476" width="10.109375" style="21" customWidth="1"/>
    <col min="9477" max="9477" width="50.6640625" style="21" customWidth="1"/>
    <col min="9478" max="9478" width="25.33203125" style="21" customWidth="1"/>
    <col min="9479" max="9479" width="7.5546875" style="21" customWidth="1"/>
    <col min="9480" max="9480" width="10.109375" style="21" customWidth="1"/>
    <col min="9481" max="9482" width="12.5546875" style="21" customWidth="1"/>
    <col min="9483" max="9729" width="9.109375" style="21"/>
    <col min="9730" max="9730" width="6" style="21" customWidth="1"/>
    <col min="9731" max="9731" width="7.5546875" style="21" customWidth="1"/>
    <col min="9732" max="9732" width="10.109375" style="21" customWidth="1"/>
    <col min="9733" max="9733" width="50.6640625" style="21" customWidth="1"/>
    <col min="9734" max="9734" width="25.33203125" style="21" customWidth="1"/>
    <col min="9735" max="9735" width="7.5546875" style="21" customWidth="1"/>
    <col min="9736" max="9736" width="10.109375" style="21" customWidth="1"/>
    <col min="9737" max="9738" width="12.5546875" style="21" customWidth="1"/>
    <col min="9739" max="9985" width="9.109375" style="21"/>
    <col min="9986" max="9986" width="6" style="21" customWidth="1"/>
    <col min="9987" max="9987" width="7.5546875" style="21" customWidth="1"/>
    <col min="9988" max="9988" width="10.109375" style="21" customWidth="1"/>
    <col min="9989" max="9989" width="50.6640625" style="21" customWidth="1"/>
    <col min="9990" max="9990" width="25.33203125" style="21" customWidth="1"/>
    <col min="9991" max="9991" width="7.5546875" style="21" customWidth="1"/>
    <col min="9992" max="9992" width="10.109375" style="21" customWidth="1"/>
    <col min="9993" max="9994" width="12.5546875" style="21" customWidth="1"/>
    <col min="9995" max="10241" width="9.109375" style="21"/>
    <col min="10242" max="10242" width="6" style="21" customWidth="1"/>
    <col min="10243" max="10243" width="7.5546875" style="21" customWidth="1"/>
    <col min="10244" max="10244" width="10.109375" style="21" customWidth="1"/>
    <col min="10245" max="10245" width="50.6640625" style="21" customWidth="1"/>
    <col min="10246" max="10246" width="25.33203125" style="21" customWidth="1"/>
    <col min="10247" max="10247" width="7.5546875" style="21" customWidth="1"/>
    <col min="10248" max="10248" width="10.109375" style="21" customWidth="1"/>
    <col min="10249" max="10250" width="12.5546875" style="21" customWidth="1"/>
    <col min="10251" max="10497" width="9.109375" style="21"/>
    <col min="10498" max="10498" width="6" style="21" customWidth="1"/>
    <col min="10499" max="10499" width="7.5546875" style="21" customWidth="1"/>
    <col min="10500" max="10500" width="10.109375" style="21" customWidth="1"/>
    <col min="10501" max="10501" width="50.6640625" style="21" customWidth="1"/>
    <col min="10502" max="10502" width="25.33203125" style="21" customWidth="1"/>
    <col min="10503" max="10503" width="7.5546875" style="21" customWidth="1"/>
    <col min="10504" max="10504" width="10.109375" style="21" customWidth="1"/>
    <col min="10505" max="10506" width="12.5546875" style="21" customWidth="1"/>
    <col min="10507" max="10753" width="9.109375" style="21"/>
    <col min="10754" max="10754" width="6" style="21" customWidth="1"/>
    <col min="10755" max="10755" width="7.5546875" style="21" customWidth="1"/>
    <col min="10756" max="10756" width="10.109375" style="21" customWidth="1"/>
    <col min="10757" max="10757" width="50.6640625" style="21" customWidth="1"/>
    <col min="10758" max="10758" width="25.33203125" style="21" customWidth="1"/>
    <col min="10759" max="10759" width="7.5546875" style="21" customWidth="1"/>
    <col min="10760" max="10760" width="10.109375" style="21" customWidth="1"/>
    <col min="10761" max="10762" width="12.5546875" style="21" customWidth="1"/>
    <col min="10763" max="11009" width="9.109375" style="21"/>
    <col min="11010" max="11010" width="6" style="21" customWidth="1"/>
    <col min="11011" max="11011" width="7.5546875" style="21" customWidth="1"/>
    <col min="11012" max="11012" width="10.109375" style="21" customWidth="1"/>
    <col min="11013" max="11013" width="50.6640625" style="21" customWidth="1"/>
    <col min="11014" max="11014" width="25.33203125" style="21" customWidth="1"/>
    <col min="11015" max="11015" width="7.5546875" style="21" customWidth="1"/>
    <col min="11016" max="11016" width="10.109375" style="21" customWidth="1"/>
    <col min="11017" max="11018" width="12.5546875" style="21" customWidth="1"/>
    <col min="11019" max="11265" width="9.109375" style="21"/>
    <col min="11266" max="11266" width="6" style="21" customWidth="1"/>
    <col min="11267" max="11267" width="7.5546875" style="21" customWidth="1"/>
    <col min="11268" max="11268" width="10.109375" style="21" customWidth="1"/>
    <col min="11269" max="11269" width="50.6640625" style="21" customWidth="1"/>
    <col min="11270" max="11270" width="25.33203125" style="21" customWidth="1"/>
    <col min="11271" max="11271" width="7.5546875" style="21" customWidth="1"/>
    <col min="11272" max="11272" width="10.109375" style="21" customWidth="1"/>
    <col min="11273" max="11274" width="12.5546875" style="21" customWidth="1"/>
    <col min="11275" max="11521" width="9.109375" style="21"/>
    <col min="11522" max="11522" width="6" style="21" customWidth="1"/>
    <col min="11523" max="11523" width="7.5546875" style="21" customWidth="1"/>
    <col min="11524" max="11524" width="10.109375" style="21" customWidth="1"/>
    <col min="11525" max="11525" width="50.6640625" style="21" customWidth="1"/>
    <col min="11526" max="11526" width="25.33203125" style="21" customWidth="1"/>
    <col min="11527" max="11527" width="7.5546875" style="21" customWidth="1"/>
    <col min="11528" max="11528" width="10.109375" style="21" customWidth="1"/>
    <col min="11529" max="11530" width="12.5546875" style="21" customWidth="1"/>
    <col min="11531" max="11777" width="9.109375" style="21"/>
    <col min="11778" max="11778" width="6" style="21" customWidth="1"/>
    <col min="11779" max="11779" width="7.5546875" style="21" customWidth="1"/>
    <col min="11780" max="11780" width="10.109375" style="21" customWidth="1"/>
    <col min="11781" max="11781" width="50.6640625" style="21" customWidth="1"/>
    <col min="11782" max="11782" width="25.33203125" style="21" customWidth="1"/>
    <col min="11783" max="11783" width="7.5546875" style="21" customWidth="1"/>
    <col min="11784" max="11784" width="10.109375" style="21" customWidth="1"/>
    <col min="11785" max="11786" width="12.5546875" style="21" customWidth="1"/>
    <col min="11787" max="12033" width="9.109375" style="21"/>
    <col min="12034" max="12034" width="6" style="21" customWidth="1"/>
    <col min="12035" max="12035" width="7.5546875" style="21" customWidth="1"/>
    <col min="12036" max="12036" width="10.109375" style="21" customWidth="1"/>
    <col min="12037" max="12037" width="50.6640625" style="21" customWidth="1"/>
    <col min="12038" max="12038" width="25.33203125" style="21" customWidth="1"/>
    <col min="12039" max="12039" width="7.5546875" style="21" customWidth="1"/>
    <col min="12040" max="12040" width="10.109375" style="21" customWidth="1"/>
    <col min="12041" max="12042" width="12.5546875" style="21" customWidth="1"/>
    <col min="12043" max="12289" width="9.109375" style="21"/>
    <col min="12290" max="12290" width="6" style="21" customWidth="1"/>
    <col min="12291" max="12291" width="7.5546875" style="21" customWidth="1"/>
    <col min="12292" max="12292" width="10.109375" style="21" customWidth="1"/>
    <col min="12293" max="12293" width="50.6640625" style="21" customWidth="1"/>
    <col min="12294" max="12294" width="25.33203125" style="21" customWidth="1"/>
    <col min="12295" max="12295" width="7.5546875" style="21" customWidth="1"/>
    <col min="12296" max="12296" width="10.109375" style="21" customWidth="1"/>
    <col min="12297" max="12298" width="12.5546875" style="21" customWidth="1"/>
    <col min="12299" max="12545" width="9.109375" style="21"/>
    <col min="12546" max="12546" width="6" style="21" customWidth="1"/>
    <col min="12547" max="12547" width="7.5546875" style="21" customWidth="1"/>
    <col min="12548" max="12548" width="10.109375" style="21" customWidth="1"/>
    <col min="12549" max="12549" width="50.6640625" style="21" customWidth="1"/>
    <col min="12550" max="12550" width="25.33203125" style="21" customWidth="1"/>
    <col min="12551" max="12551" width="7.5546875" style="21" customWidth="1"/>
    <col min="12552" max="12552" width="10.109375" style="21" customWidth="1"/>
    <col min="12553" max="12554" width="12.5546875" style="21" customWidth="1"/>
    <col min="12555" max="12801" width="9.109375" style="21"/>
    <col min="12802" max="12802" width="6" style="21" customWidth="1"/>
    <col min="12803" max="12803" width="7.5546875" style="21" customWidth="1"/>
    <col min="12804" max="12804" width="10.109375" style="21" customWidth="1"/>
    <col min="12805" max="12805" width="50.6640625" style="21" customWidth="1"/>
    <col min="12806" max="12806" width="25.33203125" style="21" customWidth="1"/>
    <col min="12807" max="12807" width="7.5546875" style="21" customWidth="1"/>
    <col min="12808" max="12808" width="10.109375" style="21" customWidth="1"/>
    <col min="12809" max="12810" width="12.5546875" style="21" customWidth="1"/>
    <col min="12811" max="13057" width="9.109375" style="21"/>
    <col min="13058" max="13058" width="6" style="21" customWidth="1"/>
    <col min="13059" max="13059" width="7.5546875" style="21" customWidth="1"/>
    <col min="13060" max="13060" width="10.109375" style="21" customWidth="1"/>
    <col min="13061" max="13061" width="50.6640625" style="21" customWidth="1"/>
    <col min="13062" max="13062" width="25.33203125" style="21" customWidth="1"/>
    <col min="13063" max="13063" width="7.5546875" style="21" customWidth="1"/>
    <col min="13064" max="13064" width="10.109375" style="21" customWidth="1"/>
    <col min="13065" max="13066" width="12.5546875" style="21" customWidth="1"/>
    <col min="13067" max="13313" width="9.109375" style="21"/>
    <col min="13314" max="13314" width="6" style="21" customWidth="1"/>
    <col min="13315" max="13315" width="7.5546875" style="21" customWidth="1"/>
    <col min="13316" max="13316" width="10.109375" style="21" customWidth="1"/>
    <col min="13317" max="13317" width="50.6640625" style="21" customWidth="1"/>
    <col min="13318" max="13318" width="25.33203125" style="21" customWidth="1"/>
    <col min="13319" max="13319" width="7.5546875" style="21" customWidth="1"/>
    <col min="13320" max="13320" width="10.109375" style="21" customWidth="1"/>
    <col min="13321" max="13322" width="12.5546875" style="21" customWidth="1"/>
    <col min="13323" max="13569" width="9.109375" style="21"/>
    <col min="13570" max="13570" width="6" style="21" customWidth="1"/>
    <col min="13571" max="13571" width="7.5546875" style="21" customWidth="1"/>
    <col min="13572" max="13572" width="10.109375" style="21" customWidth="1"/>
    <col min="13573" max="13573" width="50.6640625" style="21" customWidth="1"/>
    <col min="13574" max="13574" width="25.33203125" style="21" customWidth="1"/>
    <col min="13575" max="13575" width="7.5546875" style="21" customWidth="1"/>
    <col min="13576" max="13576" width="10.109375" style="21" customWidth="1"/>
    <col min="13577" max="13578" width="12.5546875" style="21" customWidth="1"/>
    <col min="13579" max="13825" width="9.109375" style="21"/>
    <col min="13826" max="13826" width="6" style="21" customWidth="1"/>
    <col min="13827" max="13827" width="7.5546875" style="21" customWidth="1"/>
    <col min="13828" max="13828" width="10.109375" style="21" customWidth="1"/>
    <col min="13829" max="13829" width="50.6640625" style="21" customWidth="1"/>
    <col min="13830" max="13830" width="25.33203125" style="21" customWidth="1"/>
    <col min="13831" max="13831" width="7.5546875" style="21" customWidth="1"/>
    <col min="13832" max="13832" width="10.109375" style="21" customWidth="1"/>
    <col min="13833" max="13834" width="12.5546875" style="21" customWidth="1"/>
    <col min="13835" max="14081" width="9.109375" style="21"/>
    <col min="14082" max="14082" width="6" style="21" customWidth="1"/>
    <col min="14083" max="14083" width="7.5546875" style="21" customWidth="1"/>
    <col min="14084" max="14084" width="10.109375" style="21" customWidth="1"/>
    <col min="14085" max="14085" width="50.6640625" style="21" customWidth="1"/>
    <col min="14086" max="14086" width="25.33203125" style="21" customWidth="1"/>
    <col min="14087" max="14087" width="7.5546875" style="21" customWidth="1"/>
    <col min="14088" max="14088" width="10.109375" style="21" customWidth="1"/>
    <col min="14089" max="14090" width="12.5546875" style="21" customWidth="1"/>
    <col min="14091" max="14337" width="9.109375" style="21"/>
    <col min="14338" max="14338" width="6" style="21" customWidth="1"/>
    <col min="14339" max="14339" width="7.5546875" style="21" customWidth="1"/>
    <col min="14340" max="14340" width="10.109375" style="21" customWidth="1"/>
    <col min="14341" max="14341" width="50.6640625" style="21" customWidth="1"/>
    <col min="14342" max="14342" width="25.33203125" style="21" customWidth="1"/>
    <col min="14343" max="14343" width="7.5546875" style="21" customWidth="1"/>
    <col min="14344" max="14344" width="10.109375" style="21" customWidth="1"/>
    <col min="14345" max="14346" width="12.5546875" style="21" customWidth="1"/>
    <col min="14347" max="14593" width="9.109375" style="21"/>
    <col min="14594" max="14594" width="6" style="21" customWidth="1"/>
    <col min="14595" max="14595" width="7.5546875" style="21" customWidth="1"/>
    <col min="14596" max="14596" width="10.109375" style="21" customWidth="1"/>
    <col min="14597" max="14597" width="50.6640625" style="21" customWidth="1"/>
    <col min="14598" max="14598" width="25.33203125" style="21" customWidth="1"/>
    <col min="14599" max="14599" width="7.5546875" style="21" customWidth="1"/>
    <col min="14600" max="14600" width="10.109375" style="21" customWidth="1"/>
    <col min="14601" max="14602" width="12.5546875" style="21" customWidth="1"/>
    <col min="14603" max="14849" width="9.109375" style="21"/>
    <col min="14850" max="14850" width="6" style="21" customWidth="1"/>
    <col min="14851" max="14851" width="7.5546875" style="21" customWidth="1"/>
    <col min="14852" max="14852" width="10.109375" style="21" customWidth="1"/>
    <col min="14853" max="14853" width="50.6640625" style="21" customWidth="1"/>
    <col min="14854" max="14854" width="25.33203125" style="21" customWidth="1"/>
    <col min="14855" max="14855" width="7.5546875" style="21" customWidth="1"/>
    <col min="14856" max="14856" width="10.109375" style="21" customWidth="1"/>
    <col min="14857" max="14858" width="12.5546875" style="21" customWidth="1"/>
    <col min="14859" max="15105" width="9.109375" style="21"/>
    <col min="15106" max="15106" width="6" style="21" customWidth="1"/>
    <col min="15107" max="15107" width="7.5546875" style="21" customWidth="1"/>
    <col min="15108" max="15108" width="10.109375" style="21" customWidth="1"/>
    <col min="15109" max="15109" width="50.6640625" style="21" customWidth="1"/>
    <col min="15110" max="15110" width="25.33203125" style="21" customWidth="1"/>
    <col min="15111" max="15111" width="7.5546875" style="21" customWidth="1"/>
    <col min="15112" max="15112" width="10.109375" style="21" customWidth="1"/>
    <col min="15113" max="15114" width="12.5546875" style="21" customWidth="1"/>
    <col min="15115" max="15361" width="9.109375" style="21"/>
    <col min="15362" max="15362" width="6" style="21" customWidth="1"/>
    <col min="15363" max="15363" width="7.5546875" style="21" customWidth="1"/>
    <col min="15364" max="15364" width="10.109375" style="21" customWidth="1"/>
    <col min="15365" max="15365" width="50.6640625" style="21" customWidth="1"/>
    <col min="15366" max="15366" width="25.33203125" style="21" customWidth="1"/>
    <col min="15367" max="15367" width="7.5546875" style="21" customWidth="1"/>
    <col min="15368" max="15368" width="10.109375" style="21" customWidth="1"/>
    <col min="15369" max="15370" width="12.5546875" style="21" customWidth="1"/>
    <col min="15371" max="15617" width="9.109375" style="21"/>
    <col min="15618" max="15618" width="6" style="21" customWidth="1"/>
    <col min="15619" max="15619" width="7.5546875" style="21" customWidth="1"/>
    <col min="15620" max="15620" width="10.109375" style="21" customWidth="1"/>
    <col min="15621" max="15621" width="50.6640625" style="21" customWidth="1"/>
    <col min="15622" max="15622" width="25.33203125" style="21" customWidth="1"/>
    <col min="15623" max="15623" width="7.5546875" style="21" customWidth="1"/>
    <col min="15624" max="15624" width="10.109375" style="21" customWidth="1"/>
    <col min="15625" max="15626" width="12.5546875" style="21" customWidth="1"/>
    <col min="15627" max="15873" width="9.109375" style="21"/>
    <col min="15874" max="15874" width="6" style="21" customWidth="1"/>
    <col min="15875" max="15875" width="7.5546875" style="21" customWidth="1"/>
    <col min="15876" max="15876" width="10.109375" style="21" customWidth="1"/>
    <col min="15877" max="15877" width="50.6640625" style="21" customWidth="1"/>
    <col min="15878" max="15878" width="25.33203125" style="21" customWidth="1"/>
    <col min="15879" max="15879" width="7.5546875" style="21" customWidth="1"/>
    <col min="15880" max="15880" width="10.109375" style="21" customWidth="1"/>
    <col min="15881" max="15882" width="12.5546875" style="21" customWidth="1"/>
    <col min="15883" max="16129" width="9.109375" style="21"/>
    <col min="16130" max="16130" width="6" style="21" customWidth="1"/>
    <col min="16131" max="16131" width="7.5546875" style="21" customWidth="1"/>
    <col min="16132" max="16132" width="10.109375" style="21" customWidth="1"/>
    <col min="16133" max="16133" width="50.6640625" style="21" customWidth="1"/>
    <col min="16134" max="16134" width="25.33203125" style="21" customWidth="1"/>
    <col min="16135" max="16135" width="7.5546875" style="21" customWidth="1"/>
    <col min="16136" max="16136" width="10.109375" style="21" customWidth="1"/>
    <col min="16137" max="16138" width="12.5546875" style="21" customWidth="1"/>
    <col min="16139" max="16384" width="9.109375" style="21"/>
  </cols>
  <sheetData>
    <row r="1" spans="1:10" ht="16.2" thickBot="1">
      <c r="E1" s="158" t="s">
        <v>1121</v>
      </c>
    </row>
    <row r="2" spans="1:10" s="10" customFormat="1" ht="10.8" thickBot="1">
      <c r="A2" s="116" t="s">
        <v>812</v>
      </c>
      <c r="B2" s="11" t="s">
        <v>3</v>
      </c>
      <c r="C2" s="11" t="s">
        <v>4</v>
      </c>
      <c r="D2" s="11" t="s">
        <v>5</v>
      </c>
      <c r="E2" s="12" t="s">
        <v>9</v>
      </c>
      <c r="F2" s="13" t="s">
        <v>10</v>
      </c>
      <c r="G2" s="14" t="s">
        <v>6</v>
      </c>
      <c r="H2" s="57" t="s">
        <v>7</v>
      </c>
      <c r="I2" s="15" t="s">
        <v>8</v>
      </c>
      <c r="J2" s="2" t="s">
        <v>0</v>
      </c>
    </row>
    <row r="3" spans="1:10">
      <c r="A3" s="117" t="s">
        <v>862</v>
      </c>
      <c r="B3" s="16" t="s">
        <v>1054</v>
      </c>
      <c r="J3" s="3" t="str">
        <f>IF(H3="","",H3*I3)</f>
        <v/>
      </c>
    </row>
    <row r="4" spans="1:10">
      <c r="A4" s="137" t="s">
        <v>863</v>
      </c>
      <c r="B4" s="16" t="s">
        <v>1013</v>
      </c>
      <c r="J4" s="3" t="str">
        <f t="shared" ref="J4:J33" si="0">IF(H4="","",H4*I4)</f>
        <v/>
      </c>
    </row>
    <row r="5" spans="1:10">
      <c r="A5" s="137"/>
      <c r="C5" s="16" t="s">
        <v>11</v>
      </c>
      <c r="E5" s="17" t="s">
        <v>502</v>
      </c>
      <c r="G5" s="19" t="s">
        <v>70</v>
      </c>
      <c r="H5" s="58">
        <v>145</v>
      </c>
      <c r="I5" s="22"/>
      <c r="J5" s="3">
        <f t="shared" si="0"/>
        <v>0</v>
      </c>
    </row>
    <row r="6" spans="1:10">
      <c r="A6" s="137"/>
      <c r="C6" s="16" t="s">
        <v>15</v>
      </c>
      <c r="E6" s="17" t="s">
        <v>504</v>
      </c>
      <c r="G6" s="19" t="s">
        <v>70</v>
      </c>
      <c r="H6" s="58">
        <v>115</v>
      </c>
      <c r="J6" s="3">
        <f t="shared" si="0"/>
        <v>0</v>
      </c>
    </row>
    <row r="7" spans="1:10">
      <c r="A7" s="137"/>
      <c r="C7" s="16" t="s">
        <v>19</v>
      </c>
      <c r="E7" s="17" t="s">
        <v>505</v>
      </c>
      <c r="G7" s="19" t="s">
        <v>70</v>
      </c>
      <c r="H7" s="58">
        <v>175</v>
      </c>
      <c r="J7" s="3">
        <f t="shared" si="0"/>
        <v>0</v>
      </c>
    </row>
    <row r="8" spans="1:10">
      <c r="A8" s="137"/>
      <c r="C8" s="16" t="s">
        <v>22</v>
      </c>
      <c r="E8" s="17" t="s">
        <v>778</v>
      </c>
      <c r="G8" s="19" t="s">
        <v>17</v>
      </c>
      <c r="H8" s="58">
        <v>3</v>
      </c>
      <c r="I8" s="22"/>
      <c r="J8" s="3">
        <f t="shared" si="0"/>
        <v>0</v>
      </c>
    </row>
    <row r="9" spans="1:10">
      <c r="A9" s="137" t="s">
        <v>864</v>
      </c>
      <c r="B9" s="16" t="s">
        <v>1038</v>
      </c>
      <c r="I9" s="22"/>
      <c r="J9" s="3" t="str">
        <f t="shared" si="0"/>
        <v/>
      </c>
    </row>
    <row r="10" spans="1:10" ht="20.399999999999999">
      <c r="A10" s="137"/>
      <c r="C10" s="16" t="s">
        <v>11</v>
      </c>
      <c r="E10" s="17" t="s">
        <v>779</v>
      </c>
      <c r="G10" s="19" t="s">
        <v>70</v>
      </c>
      <c r="H10" s="58">
        <v>35</v>
      </c>
      <c r="J10" s="3">
        <f t="shared" si="0"/>
        <v>0</v>
      </c>
    </row>
    <row r="11" spans="1:10" ht="20.399999999999999">
      <c r="A11" s="137"/>
      <c r="C11" s="16" t="s">
        <v>15</v>
      </c>
      <c r="E11" s="17" t="s">
        <v>780</v>
      </c>
      <c r="G11" s="19" t="s">
        <v>70</v>
      </c>
      <c r="H11" s="58">
        <v>175</v>
      </c>
      <c r="I11" s="22"/>
      <c r="J11" s="3">
        <f t="shared" si="0"/>
        <v>0</v>
      </c>
    </row>
    <row r="12" spans="1:10">
      <c r="A12" s="137"/>
      <c r="C12" s="16" t="s">
        <v>19</v>
      </c>
      <c r="E12" s="17" t="s">
        <v>506</v>
      </c>
      <c r="G12" s="19" t="s">
        <v>70</v>
      </c>
      <c r="H12" s="58">
        <v>344</v>
      </c>
      <c r="J12" s="3">
        <f t="shared" si="0"/>
        <v>0</v>
      </c>
    </row>
    <row r="13" spans="1:10">
      <c r="A13" s="137"/>
      <c r="C13" s="16" t="s">
        <v>22</v>
      </c>
      <c r="E13" s="17" t="s">
        <v>507</v>
      </c>
      <c r="G13" s="19" t="s">
        <v>29</v>
      </c>
      <c r="H13" s="58">
        <v>24</v>
      </c>
      <c r="J13" s="3">
        <f t="shared" si="0"/>
        <v>0</v>
      </c>
    </row>
    <row r="14" spans="1:10">
      <c r="A14" s="137"/>
      <c r="C14" s="16" t="s">
        <v>37</v>
      </c>
      <c r="E14" s="17" t="s">
        <v>508</v>
      </c>
      <c r="G14" s="19" t="s">
        <v>70</v>
      </c>
      <c r="H14" s="58">
        <v>350</v>
      </c>
      <c r="J14" s="3">
        <f t="shared" si="0"/>
        <v>0</v>
      </c>
    </row>
    <row r="15" spans="1:10" ht="20.399999999999999">
      <c r="A15" s="137"/>
      <c r="C15" s="16" t="s">
        <v>92</v>
      </c>
      <c r="E15" s="17" t="s">
        <v>509</v>
      </c>
      <c r="G15" s="19" t="s">
        <v>17</v>
      </c>
      <c r="H15" s="58">
        <v>4</v>
      </c>
      <c r="J15" s="3">
        <f t="shared" si="0"/>
        <v>0</v>
      </c>
    </row>
    <row r="16" spans="1:10" ht="61.2">
      <c r="A16" s="137"/>
      <c r="C16" s="16" t="s">
        <v>96</v>
      </c>
      <c r="E16" s="17" t="s">
        <v>510</v>
      </c>
      <c r="G16" s="19" t="s">
        <v>17</v>
      </c>
      <c r="H16" s="58">
        <v>6</v>
      </c>
      <c r="J16" s="3">
        <f t="shared" si="0"/>
        <v>0</v>
      </c>
    </row>
    <row r="17" spans="1:10">
      <c r="A17" s="137" t="s">
        <v>865</v>
      </c>
      <c r="B17" s="16" t="s">
        <v>1039</v>
      </c>
      <c r="J17" s="3" t="str">
        <f t="shared" si="0"/>
        <v/>
      </c>
    </row>
    <row r="18" spans="1:10">
      <c r="A18" s="137"/>
      <c r="C18" s="16" t="s">
        <v>11</v>
      </c>
      <c r="E18" s="17" t="s">
        <v>511</v>
      </c>
      <c r="G18" s="19" t="s">
        <v>17</v>
      </c>
      <c r="H18" s="58">
        <v>3</v>
      </c>
      <c r="J18" s="3">
        <f t="shared" si="0"/>
        <v>0</v>
      </c>
    </row>
    <row r="19" spans="1:10">
      <c r="A19" s="137"/>
      <c r="C19" s="16" t="s">
        <v>15</v>
      </c>
      <c r="E19" s="17" t="s">
        <v>781</v>
      </c>
      <c r="G19" s="19" t="s">
        <v>70</v>
      </c>
      <c r="H19" s="58">
        <v>80</v>
      </c>
      <c r="J19" s="3">
        <f t="shared" si="0"/>
        <v>0</v>
      </c>
    </row>
    <row r="20" spans="1:10">
      <c r="A20" s="137"/>
      <c r="C20" s="16" t="s">
        <v>19</v>
      </c>
      <c r="E20" s="17" t="s">
        <v>512</v>
      </c>
      <c r="G20" s="19" t="s">
        <v>17</v>
      </c>
      <c r="H20" s="58">
        <v>2</v>
      </c>
      <c r="J20" s="3">
        <f t="shared" si="0"/>
        <v>0</v>
      </c>
    </row>
    <row r="21" spans="1:10" ht="20.399999999999999">
      <c r="A21" s="137"/>
      <c r="C21" s="16" t="s">
        <v>22</v>
      </c>
      <c r="E21" s="17" t="s">
        <v>513</v>
      </c>
      <c r="G21" s="19" t="s">
        <v>70</v>
      </c>
      <c r="H21" s="58">
        <v>65</v>
      </c>
      <c r="J21" s="3">
        <f t="shared" si="0"/>
        <v>0</v>
      </c>
    </row>
    <row r="22" spans="1:10" ht="20.399999999999999">
      <c r="A22" s="137"/>
      <c r="C22" s="16" t="s">
        <v>37</v>
      </c>
      <c r="E22" s="17" t="s">
        <v>514</v>
      </c>
      <c r="G22" s="19" t="s">
        <v>70</v>
      </c>
      <c r="H22" s="58">
        <v>105</v>
      </c>
      <c r="J22" s="3">
        <f t="shared" si="0"/>
        <v>0</v>
      </c>
    </row>
    <row r="23" spans="1:10" ht="20.399999999999999">
      <c r="A23" s="137"/>
      <c r="C23" s="16" t="s">
        <v>92</v>
      </c>
      <c r="E23" s="17" t="s">
        <v>515</v>
      </c>
      <c r="G23" s="19" t="s">
        <v>70</v>
      </c>
      <c r="H23" s="58">
        <v>145</v>
      </c>
      <c r="J23" s="3">
        <f t="shared" si="0"/>
        <v>0</v>
      </c>
    </row>
    <row r="24" spans="1:10" ht="20.399999999999999">
      <c r="A24" s="137"/>
      <c r="C24" s="16" t="s">
        <v>96</v>
      </c>
      <c r="E24" s="17" t="s">
        <v>516</v>
      </c>
      <c r="G24" s="19" t="s">
        <v>17</v>
      </c>
      <c r="H24" s="58">
        <v>2</v>
      </c>
      <c r="J24" s="3">
        <f t="shared" si="0"/>
        <v>0</v>
      </c>
    </row>
    <row r="25" spans="1:10" ht="20.399999999999999">
      <c r="A25" s="137"/>
      <c r="C25" s="16" t="s">
        <v>100</v>
      </c>
      <c r="E25" s="17" t="s">
        <v>782</v>
      </c>
      <c r="G25" s="19" t="s">
        <v>17</v>
      </c>
      <c r="H25" s="58">
        <v>2</v>
      </c>
      <c r="J25" s="3">
        <f t="shared" si="0"/>
        <v>0</v>
      </c>
    </row>
    <row r="26" spans="1:10" ht="30.6">
      <c r="A26" s="137"/>
      <c r="C26" s="16" t="s">
        <v>104</v>
      </c>
      <c r="E26" s="17" t="s">
        <v>783</v>
      </c>
      <c r="G26" s="19" t="s">
        <v>17</v>
      </c>
      <c r="H26" s="58">
        <v>1</v>
      </c>
      <c r="J26" s="3">
        <f t="shared" si="0"/>
        <v>0</v>
      </c>
    </row>
    <row r="27" spans="1:10" ht="30.6">
      <c r="A27" s="137"/>
      <c r="C27" s="16" t="s">
        <v>108</v>
      </c>
      <c r="E27" s="17" t="s">
        <v>784</v>
      </c>
      <c r="G27" s="19" t="s">
        <v>36</v>
      </c>
      <c r="H27" s="58">
        <v>3</v>
      </c>
      <c r="J27" s="3">
        <f t="shared" si="0"/>
        <v>0</v>
      </c>
    </row>
    <row r="28" spans="1:10" ht="30.6">
      <c r="A28" s="137"/>
      <c r="C28" s="16" t="s">
        <v>386</v>
      </c>
      <c r="E28" s="17" t="s">
        <v>785</v>
      </c>
      <c r="G28" s="19" t="s">
        <v>36</v>
      </c>
      <c r="H28" s="58">
        <v>2</v>
      </c>
      <c r="J28" s="3">
        <f t="shared" si="0"/>
        <v>0</v>
      </c>
    </row>
    <row r="29" spans="1:10" ht="40.799999999999997">
      <c r="A29" s="137"/>
      <c r="C29" s="16" t="s">
        <v>388</v>
      </c>
      <c r="E29" s="17" t="s">
        <v>517</v>
      </c>
      <c r="G29" s="19" t="s">
        <v>17</v>
      </c>
      <c r="H29" s="58">
        <v>1</v>
      </c>
      <c r="J29" s="3">
        <f t="shared" si="0"/>
        <v>0</v>
      </c>
    </row>
    <row r="30" spans="1:10" ht="30.6">
      <c r="A30" s="137"/>
      <c r="C30" s="16" t="s">
        <v>390</v>
      </c>
      <c r="E30" s="17" t="s">
        <v>786</v>
      </c>
      <c r="G30" s="19" t="s">
        <v>36</v>
      </c>
      <c r="H30" s="58">
        <v>1</v>
      </c>
      <c r="J30" s="3">
        <f t="shared" si="0"/>
        <v>0</v>
      </c>
    </row>
    <row r="31" spans="1:10" ht="30.6">
      <c r="A31" s="137"/>
      <c r="C31" s="16" t="s">
        <v>392</v>
      </c>
      <c r="E31" s="17" t="s">
        <v>518</v>
      </c>
      <c r="G31" s="19" t="s">
        <v>17</v>
      </c>
      <c r="H31" s="58">
        <v>1</v>
      </c>
      <c r="J31" s="3">
        <f>IF(H31="","",H31*I31)</f>
        <v>0</v>
      </c>
    </row>
    <row r="32" spans="1:10" ht="132.6">
      <c r="A32" s="137"/>
      <c r="C32" s="16" t="s">
        <v>409</v>
      </c>
      <c r="E32" s="17" t="s">
        <v>787</v>
      </c>
      <c r="F32" s="17" t="s">
        <v>788</v>
      </c>
      <c r="G32" s="19" t="s">
        <v>36</v>
      </c>
      <c r="H32" s="58">
        <v>1</v>
      </c>
      <c r="J32" s="3">
        <f t="shared" si="0"/>
        <v>0</v>
      </c>
    </row>
    <row r="33" spans="1:10">
      <c r="A33" s="137" t="s">
        <v>866</v>
      </c>
      <c r="B33" s="16" t="s">
        <v>1041</v>
      </c>
      <c r="J33" s="3" t="str">
        <f t="shared" si="0"/>
        <v/>
      </c>
    </row>
    <row r="34" spans="1:10">
      <c r="A34" s="137"/>
      <c r="C34" s="16" t="s">
        <v>15</v>
      </c>
      <c r="E34" s="17" t="s">
        <v>519</v>
      </c>
      <c r="G34" s="19" t="s">
        <v>36</v>
      </c>
      <c r="H34" s="58">
        <v>1</v>
      </c>
      <c r="J34" s="3">
        <f>IF(H34="","",H34*I34)</f>
        <v>0</v>
      </c>
    </row>
    <row r="35" spans="1:10" ht="20.399999999999999">
      <c r="A35" s="137"/>
      <c r="C35" s="16" t="s">
        <v>19</v>
      </c>
      <c r="E35" s="17" t="s">
        <v>520</v>
      </c>
      <c r="G35" s="19" t="s">
        <v>36</v>
      </c>
      <c r="H35" s="58">
        <v>3</v>
      </c>
      <c r="J35" s="3">
        <f>IF(H35="","",H35*I35)</f>
        <v>0</v>
      </c>
    </row>
    <row r="36" spans="1:10">
      <c r="A36" s="137"/>
    </row>
    <row r="37" spans="1:10">
      <c r="A37" s="137"/>
    </row>
    <row r="38" spans="1:10">
      <c r="A38" s="137"/>
      <c r="F38" s="7" t="s">
        <v>195</v>
      </c>
      <c r="J38" s="1">
        <f>SUM(J3:J36)</f>
        <v>0</v>
      </c>
    </row>
    <row r="39" spans="1:10">
      <c r="A39" s="137"/>
      <c r="F39" s="7" t="s">
        <v>196</v>
      </c>
      <c r="J39" s="1">
        <f>0.22*J38</f>
        <v>0</v>
      </c>
    </row>
    <row r="40" spans="1:10">
      <c r="A40" s="137"/>
      <c r="F40" s="7" t="s">
        <v>197</v>
      </c>
      <c r="J40" s="1">
        <f>J39+J38</f>
        <v>0</v>
      </c>
    </row>
    <row r="41" spans="1:10">
      <c r="A41" s="137"/>
    </row>
    <row r="42" spans="1:10">
      <c r="A42" s="137"/>
    </row>
    <row r="43" spans="1:10">
      <c r="A43" s="137"/>
      <c r="E43" s="65" t="s">
        <v>774</v>
      </c>
    </row>
    <row r="44" spans="1:10">
      <c r="A44" s="137"/>
    </row>
    <row r="45" spans="1:10">
      <c r="A45" s="137"/>
    </row>
    <row r="46" spans="1:10">
      <c r="A46" s="137"/>
    </row>
    <row r="47" spans="1:10">
      <c r="A47" s="137"/>
    </row>
    <row r="48" spans="1:10">
      <c r="A48" s="137"/>
    </row>
  </sheetData>
  <sheetProtection algorithmName="SHA-512" hashValue="fDfsBEk3hfVX/uQQe6Yj5f2EHyen8W6piMD2sqYkk3ldE+hfYLe3fDcitxAR9IzM4ib/9teOm+SZGX5D5S3WaQ==" saltValue="9JQaCjjStwCDJVQWyMr26w==" spinCount="100000" sheet="1" objects="1" scenarios="1"/>
  <protectedRanges>
    <protectedRange sqref="I5:I35" name="Obseg1"/>
  </protectedRanges>
  <pageMargins left="0.23622047244094491" right="0.23622047244094491" top="0.74803149606299213" bottom="0.74803149606299213" header="0.31496062992125984" footer="0.31496062992125984"/>
  <pageSetup paperSize="9" scale="97" orientation="landscape" horizontalDpi="4294967292"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47"/>
  <sheetViews>
    <sheetView zoomScaleNormal="100" workbookViewId="0">
      <selection activeCell="F4" sqref="F4"/>
    </sheetView>
  </sheetViews>
  <sheetFormatPr defaultColWidth="9.109375" defaultRowHeight="13.2"/>
  <cols>
    <col min="1" max="1" width="9.109375" style="156"/>
    <col min="2" max="2" width="6" style="5" customWidth="1"/>
    <col min="3" max="3" width="7.5546875" style="16" customWidth="1"/>
    <col min="4" max="4" width="10.109375" style="16" customWidth="1"/>
    <col min="5" max="5" width="49.5546875" style="17" customWidth="1"/>
    <col min="6" max="6" width="24.6640625" style="18" customWidth="1"/>
    <col min="7" max="7" width="7.5546875" style="19" customWidth="1"/>
    <col min="8" max="8" width="10.109375" style="35" customWidth="1"/>
    <col min="9" max="9" width="12.5546875" style="20" customWidth="1"/>
    <col min="10" max="10" width="12.5546875" style="3" customWidth="1"/>
    <col min="11" max="11" width="11.109375" bestFit="1" customWidth="1"/>
    <col min="12" max="12" width="9.44140625" bestFit="1" customWidth="1"/>
  </cols>
  <sheetData>
    <row r="1" spans="1:11" ht="16.2" thickBot="1">
      <c r="E1" s="158" t="s">
        <v>1122</v>
      </c>
    </row>
    <row r="2" spans="1:11" s="10" customFormat="1" ht="10.8" thickBot="1">
      <c r="A2" s="116" t="s">
        <v>812</v>
      </c>
      <c r="B2" s="74" t="s">
        <v>3</v>
      </c>
      <c r="C2" s="74" t="s">
        <v>4</v>
      </c>
      <c r="D2" s="74" t="s">
        <v>5</v>
      </c>
      <c r="E2" s="75" t="s">
        <v>9</v>
      </c>
      <c r="F2" s="79" t="s">
        <v>10</v>
      </c>
      <c r="G2" s="76" t="s">
        <v>6</v>
      </c>
      <c r="H2" s="77" t="s">
        <v>7</v>
      </c>
      <c r="I2" s="78" t="s">
        <v>8</v>
      </c>
      <c r="J2" s="81" t="s">
        <v>0</v>
      </c>
    </row>
    <row r="3" spans="1:11" s="21" customFormat="1">
      <c r="A3" s="117" t="s">
        <v>814</v>
      </c>
      <c r="B3" s="62" t="s">
        <v>1055</v>
      </c>
      <c r="C3" s="61"/>
      <c r="D3" s="61"/>
      <c r="E3" s="61"/>
      <c r="F3" s="61"/>
      <c r="G3" s="61"/>
      <c r="H3" s="61"/>
      <c r="I3" s="61"/>
      <c r="J3" s="82" t="s">
        <v>763</v>
      </c>
    </row>
    <row r="4" spans="1:11" s="21" customFormat="1">
      <c r="A4" s="137" t="s">
        <v>815</v>
      </c>
      <c r="B4" s="62" t="s">
        <v>1056</v>
      </c>
      <c r="C4" s="61"/>
      <c r="D4" s="61"/>
      <c r="E4" s="61"/>
      <c r="F4" s="61"/>
      <c r="G4" s="61"/>
      <c r="H4" s="61"/>
      <c r="I4" s="61"/>
      <c r="J4" s="82" t="s">
        <v>763</v>
      </c>
    </row>
    <row r="5" spans="1:11" s="21" customFormat="1">
      <c r="A5" s="137"/>
      <c r="B5" s="83"/>
      <c r="C5" s="69" t="s">
        <v>11</v>
      </c>
      <c r="D5" s="69"/>
      <c r="E5" s="70" t="s">
        <v>521</v>
      </c>
      <c r="F5" s="61"/>
      <c r="G5" s="71" t="s">
        <v>70</v>
      </c>
      <c r="H5" s="67">
        <v>145</v>
      </c>
      <c r="I5" s="72"/>
      <c r="J5" s="174">
        <f>H5*I5</f>
        <v>0</v>
      </c>
      <c r="K5" s="173"/>
    </row>
    <row r="6" spans="1:11" s="21" customFormat="1">
      <c r="A6" s="137" t="s">
        <v>819</v>
      </c>
      <c r="B6" s="83" t="s">
        <v>1038</v>
      </c>
      <c r="C6" s="69"/>
      <c r="D6" s="69"/>
      <c r="E6" s="70"/>
      <c r="F6" s="61"/>
      <c r="G6" s="71"/>
      <c r="H6" s="73"/>
      <c r="I6" s="72"/>
      <c r="J6" s="174" t="s">
        <v>763</v>
      </c>
      <c r="K6" s="175"/>
    </row>
    <row r="7" spans="1:11" s="21" customFormat="1">
      <c r="A7" s="137"/>
      <c r="B7" s="84"/>
      <c r="C7" s="64" t="s">
        <v>11</v>
      </c>
      <c r="D7" s="61"/>
      <c r="E7" s="65" t="s">
        <v>522</v>
      </c>
      <c r="F7" s="61"/>
      <c r="G7" s="66" t="s">
        <v>13</v>
      </c>
      <c r="H7" s="67">
        <v>0.1</v>
      </c>
      <c r="I7" s="68"/>
      <c r="J7" s="174">
        <f t="shared" ref="J7:J18" si="0">H7*I7</f>
        <v>0</v>
      </c>
      <c r="K7" s="173"/>
    </row>
    <row r="8" spans="1:11" s="21" customFormat="1">
      <c r="A8" s="137"/>
      <c r="B8" s="83"/>
      <c r="C8" s="69" t="s">
        <v>15</v>
      </c>
      <c r="D8" s="69"/>
      <c r="E8" s="70" t="s">
        <v>523</v>
      </c>
      <c r="F8" s="61"/>
      <c r="G8" s="71" t="s">
        <v>70</v>
      </c>
      <c r="H8" s="73">
        <v>70</v>
      </c>
      <c r="I8" s="72"/>
      <c r="J8" s="174">
        <f t="shared" si="0"/>
        <v>0</v>
      </c>
      <c r="K8" s="173"/>
    </row>
    <row r="9" spans="1:11" s="21" customFormat="1" ht="30.6">
      <c r="A9" s="137"/>
      <c r="B9" s="84"/>
      <c r="C9" s="64" t="s">
        <v>19</v>
      </c>
      <c r="D9" s="61"/>
      <c r="E9" s="65" t="s">
        <v>789</v>
      </c>
      <c r="F9" s="61"/>
      <c r="G9" s="66" t="s">
        <v>70</v>
      </c>
      <c r="H9" s="67">
        <v>40</v>
      </c>
      <c r="I9" s="68"/>
      <c r="J9" s="174">
        <f t="shared" si="0"/>
        <v>0</v>
      </c>
      <c r="K9" s="173"/>
    </row>
    <row r="10" spans="1:11" s="21" customFormat="1" ht="71.400000000000006">
      <c r="A10" s="137"/>
      <c r="B10" s="84"/>
      <c r="C10" s="64" t="s">
        <v>22</v>
      </c>
      <c r="D10" s="61"/>
      <c r="E10" s="160" t="s">
        <v>524</v>
      </c>
      <c r="F10" s="61"/>
      <c r="G10" s="66" t="s">
        <v>70</v>
      </c>
      <c r="H10" s="67">
        <v>70</v>
      </c>
      <c r="I10" s="68"/>
      <c r="J10" s="174">
        <f t="shared" si="0"/>
        <v>0</v>
      </c>
      <c r="K10" s="173"/>
    </row>
    <row r="11" spans="1:11" s="21" customFormat="1" ht="30.6">
      <c r="A11" s="137"/>
      <c r="B11" s="84"/>
      <c r="C11" s="64" t="s">
        <v>37</v>
      </c>
      <c r="D11" s="61"/>
      <c r="E11" s="65" t="s">
        <v>525</v>
      </c>
      <c r="F11" s="61"/>
      <c r="G11" s="66" t="s">
        <v>29</v>
      </c>
      <c r="H11" s="67">
        <v>11.2</v>
      </c>
      <c r="I11" s="68"/>
      <c r="J11" s="174">
        <f t="shared" si="0"/>
        <v>0</v>
      </c>
      <c r="K11" s="173"/>
    </row>
    <row r="12" spans="1:11" s="21" customFormat="1">
      <c r="A12" s="137"/>
      <c r="B12" s="84"/>
      <c r="C12" s="64" t="s">
        <v>92</v>
      </c>
      <c r="D12" s="61"/>
      <c r="E12" s="65" t="s">
        <v>526</v>
      </c>
      <c r="F12" s="61"/>
      <c r="G12" s="66" t="s">
        <v>70</v>
      </c>
      <c r="H12" s="67">
        <v>160</v>
      </c>
      <c r="I12" s="68"/>
      <c r="J12" s="174">
        <f t="shared" si="0"/>
        <v>0</v>
      </c>
      <c r="K12" s="173"/>
    </row>
    <row r="13" spans="1:11" s="21" customFormat="1">
      <c r="A13" s="137"/>
      <c r="B13" s="84"/>
      <c r="C13" s="64" t="s">
        <v>96</v>
      </c>
      <c r="D13" s="61"/>
      <c r="E13" s="65" t="s">
        <v>527</v>
      </c>
      <c r="F13" s="61"/>
      <c r="G13" s="66" t="s">
        <v>17</v>
      </c>
      <c r="H13" s="67">
        <v>1</v>
      </c>
      <c r="I13" s="68"/>
      <c r="J13" s="174">
        <f t="shared" si="0"/>
        <v>0</v>
      </c>
      <c r="K13" s="173"/>
    </row>
    <row r="14" spans="1:11" s="21" customFormat="1">
      <c r="A14" s="137"/>
      <c r="B14" s="84"/>
      <c r="C14" s="64" t="s">
        <v>100</v>
      </c>
      <c r="D14" s="61"/>
      <c r="E14" s="65" t="s">
        <v>528</v>
      </c>
      <c r="F14" s="61"/>
      <c r="G14" s="66" t="s">
        <v>70</v>
      </c>
      <c r="H14" s="67">
        <v>40</v>
      </c>
      <c r="I14" s="68"/>
      <c r="J14" s="174">
        <f t="shared" si="0"/>
        <v>0</v>
      </c>
      <c r="K14" s="173"/>
    </row>
    <row r="15" spans="1:11" s="21" customFormat="1">
      <c r="A15" s="137"/>
      <c r="B15" s="84"/>
      <c r="C15" s="64" t="s">
        <v>104</v>
      </c>
      <c r="D15" s="61"/>
      <c r="E15" s="65" t="s">
        <v>529</v>
      </c>
      <c r="F15" s="61"/>
      <c r="G15" s="66" t="s">
        <v>70</v>
      </c>
      <c r="H15" s="67">
        <v>40</v>
      </c>
      <c r="I15" s="68"/>
      <c r="J15" s="174">
        <f t="shared" si="0"/>
        <v>0</v>
      </c>
      <c r="K15" s="173"/>
    </row>
    <row r="16" spans="1:11" s="21" customFormat="1" ht="20.399999999999999">
      <c r="A16" s="137"/>
      <c r="B16" s="84"/>
      <c r="C16" s="64" t="s">
        <v>108</v>
      </c>
      <c r="D16" s="61"/>
      <c r="E16" s="65" t="s">
        <v>530</v>
      </c>
      <c r="F16" s="61"/>
      <c r="G16" s="66" t="s">
        <v>13</v>
      </c>
      <c r="H16" s="67">
        <v>0.13500000000000001</v>
      </c>
      <c r="I16" s="68"/>
      <c r="J16" s="174">
        <f t="shared" si="0"/>
        <v>0</v>
      </c>
      <c r="K16" s="173"/>
    </row>
    <row r="17" spans="1:12" s="21" customFormat="1" ht="30.6">
      <c r="A17" s="137"/>
      <c r="B17" s="84"/>
      <c r="C17" s="64" t="s">
        <v>386</v>
      </c>
      <c r="D17" s="61"/>
      <c r="E17" s="65" t="s">
        <v>790</v>
      </c>
      <c r="F17" s="61"/>
      <c r="G17" s="66" t="s">
        <v>17</v>
      </c>
      <c r="H17" s="67">
        <v>3</v>
      </c>
      <c r="I17" s="68"/>
      <c r="J17" s="174">
        <f t="shared" si="0"/>
        <v>0</v>
      </c>
      <c r="K17" s="173"/>
    </row>
    <row r="18" spans="1:12" s="21" customFormat="1">
      <c r="A18" s="137"/>
      <c r="B18" s="84"/>
      <c r="C18" s="64" t="s">
        <v>388</v>
      </c>
      <c r="D18" s="61"/>
      <c r="E18" s="65" t="s">
        <v>531</v>
      </c>
      <c r="F18" s="61"/>
      <c r="G18" s="66" t="s">
        <v>17</v>
      </c>
      <c r="H18" s="67">
        <v>3</v>
      </c>
      <c r="I18" s="68"/>
      <c r="J18" s="174">
        <f t="shared" si="0"/>
        <v>0</v>
      </c>
      <c r="K18" s="173"/>
    </row>
    <row r="19" spans="1:12" s="21" customFormat="1">
      <c r="A19" s="137" t="s">
        <v>836</v>
      </c>
      <c r="B19" s="62" t="s">
        <v>1053</v>
      </c>
      <c r="C19" s="61"/>
      <c r="D19" s="61"/>
      <c r="E19" s="61"/>
      <c r="F19" s="61"/>
      <c r="G19" s="61"/>
      <c r="H19" s="61"/>
      <c r="I19" s="61"/>
      <c r="J19" s="174" t="s">
        <v>763</v>
      </c>
      <c r="K19" s="175"/>
    </row>
    <row r="20" spans="1:12" s="21" customFormat="1">
      <c r="A20" s="137"/>
      <c r="B20" s="84"/>
      <c r="C20" s="64" t="s">
        <v>11</v>
      </c>
      <c r="D20" s="61"/>
      <c r="E20" s="65" t="s">
        <v>532</v>
      </c>
      <c r="F20" s="61"/>
      <c r="G20" s="66" t="s">
        <v>17</v>
      </c>
      <c r="H20" s="67">
        <v>1</v>
      </c>
      <c r="I20" s="68"/>
      <c r="J20" s="174">
        <f t="shared" ref="J20:J25" si="1">H20*I20</f>
        <v>0</v>
      </c>
      <c r="K20" s="173"/>
    </row>
    <row r="21" spans="1:12" s="21" customFormat="1" ht="20.399999999999999">
      <c r="A21" s="137"/>
      <c r="B21" s="84"/>
      <c r="C21" s="64" t="s">
        <v>15</v>
      </c>
      <c r="D21" s="61"/>
      <c r="E21" s="65" t="s">
        <v>533</v>
      </c>
      <c r="F21" s="61"/>
      <c r="G21" s="66" t="s">
        <v>17</v>
      </c>
      <c r="H21" s="67">
        <v>1</v>
      </c>
      <c r="I21" s="68"/>
      <c r="J21" s="174">
        <f t="shared" si="1"/>
        <v>0</v>
      </c>
      <c r="K21" s="173"/>
    </row>
    <row r="22" spans="1:12" s="21" customFormat="1" ht="20.399999999999999">
      <c r="A22" s="137"/>
      <c r="B22" s="84"/>
      <c r="C22" s="64" t="s">
        <v>19</v>
      </c>
      <c r="D22" s="61"/>
      <c r="E22" s="65" t="s">
        <v>534</v>
      </c>
      <c r="F22" s="61"/>
      <c r="G22" s="66" t="s">
        <v>70</v>
      </c>
      <c r="H22" s="67">
        <v>70</v>
      </c>
      <c r="I22" s="68"/>
      <c r="J22" s="174">
        <f t="shared" si="1"/>
        <v>0</v>
      </c>
      <c r="K22" s="173"/>
    </row>
    <row r="23" spans="1:12" s="21" customFormat="1">
      <c r="A23" s="137"/>
      <c r="B23" s="84"/>
      <c r="C23" s="64" t="s">
        <v>22</v>
      </c>
      <c r="D23" s="61"/>
      <c r="E23" s="65" t="s">
        <v>535</v>
      </c>
      <c r="F23" s="61"/>
      <c r="G23" s="66" t="s">
        <v>536</v>
      </c>
      <c r="H23" s="67">
        <v>100</v>
      </c>
      <c r="I23" s="68"/>
      <c r="J23" s="174">
        <f t="shared" si="1"/>
        <v>0</v>
      </c>
      <c r="K23" s="173"/>
    </row>
    <row r="24" spans="1:12" s="21" customFormat="1" ht="20.399999999999999">
      <c r="A24" s="137"/>
      <c r="B24" s="84"/>
      <c r="C24" s="64" t="s">
        <v>37</v>
      </c>
      <c r="D24" s="61"/>
      <c r="E24" s="65" t="s">
        <v>537</v>
      </c>
      <c r="F24" s="61"/>
      <c r="G24" s="66" t="s">
        <v>536</v>
      </c>
      <c r="H24" s="67">
        <v>100</v>
      </c>
      <c r="I24" s="68"/>
      <c r="J24" s="174">
        <f t="shared" si="1"/>
        <v>0</v>
      </c>
      <c r="K24" s="173"/>
    </row>
    <row r="25" spans="1:12" s="21" customFormat="1">
      <c r="A25" s="137"/>
      <c r="B25" s="84"/>
      <c r="C25" s="64" t="s">
        <v>92</v>
      </c>
      <c r="D25" s="61"/>
      <c r="E25" s="65" t="s">
        <v>538</v>
      </c>
      <c r="F25" s="61"/>
      <c r="G25" s="66" t="s">
        <v>536</v>
      </c>
      <c r="H25" s="67">
        <v>220</v>
      </c>
      <c r="I25" s="68"/>
      <c r="J25" s="174">
        <f t="shared" si="1"/>
        <v>0</v>
      </c>
      <c r="K25" s="173"/>
    </row>
    <row r="26" spans="1:12" s="21" customFormat="1">
      <c r="A26" s="137" t="s">
        <v>970</v>
      </c>
      <c r="B26" s="62" t="s">
        <v>1057</v>
      </c>
      <c r="C26" s="61"/>
      <c r="D26" s="61"/>
      <c r="E26" s="61"/>
      <c r="F26" s="61"/>
      <c r="G26" s="61"/>
      <c r="H26" s="61"/>
      <c r="I26" s="61"/>
      <c r="J26" s="174" t="s">
        <v>763</v>
      </c>
      <c r="K26" s="175"/>
    </row>
    <row r="27" spans="1:12" s="21" customFormat="1">
      <c r="A27" s="137"/>
      <c r="B27" s="5"/>
      <c r="C27" s="64" t="s">
        <v>96</v>
      </c>
      <c r="D27" s="61"/>
      <c r="E27" s="65" t="s">
        <v>539</v>
      </c>
      <c r="F27" s="61"/>
      <c r="G27" s="66" t="s">
        <v>17</v>
      </c>
      <c r="H27" s="67">
        <v>1</v>
      </c>
      <c r="I27" s="68"/>
      <c r="J27" s="174">
        <f>H27*I27</f>
        <v>0</v>
      </c>
      <c r="K27" s="173"/>
      <c r="L27" s="23"/>
    </row>
    <row r="28" spans="1:12" s="21" customFormat="1" ht="10.199999999999999">
      <c r="A28" s="137"/>
      <c r="B28" s="5"/>
      <c r="C28" s="16"/>
      <c r="D28" s="16"/>
      <c r="E28" s="26"/>
      <c r="F28" s="18"/>
      <c r="G28" s="19"/>
      <c r="H28" s="35"/>
      <c r="I28" s="22"/>
      <c r="J28" s="136"/>
      <c r="K28" s="175"/>
    </row>
    <row r="29" spans="1:12" s="21" customFormat="1" ht="10.199999999999999">
      <c r="A29" s="137"/>
      <c r="B29" s="5"/>
      <c r="C29" s="16"/>
      <c r="D29" s="16"/>
      <c r="E29" s="26"/>
      <c r="F29" s="18"/>
      <c r="G29" s="19"/>
      <c r="H29" s="35"/>
      <c r="I29" s="22"/>
      <c r="J29" s="136"/>
      <c r="K29" s="176"/>
    </row>
    <row r="30" spans="1:12" s="21" customFormat="1">
      <c r="A30" s="137"/>
      <c r="B30" s="5"/>
      <c r="C30" s="61"/>
      <c r="D30" s="61"/>
      <c r="E30" s="61"/>
      <c r="F30" s="63" t="s">
        <v>195</v>
      </c>
      <c r="G30" s="61"/>
      <c r="H30" s="61"/>
      <c r="I30" s="61"/>
      <c r="J30" s="177">
        <f>SUM(J5:J27)</f>
        <v>0</v>
      </c>
      <c r="K30" s="176"/>
    </row>
    <row r="31" spans="1:12" s="21" customFormat="1">
      <c r="A31" s="137"/>
      <c r="B31" s="5"/>
      <c r="C31" s="61"/>
      <c r="D31" s="61"/>
      <c r="E31" s="61"/>
      <c r="F31" s="63" t="s">
        <v>196</v>
      </c>
      <c r="G31" s="61"/>
      <c r="H31" s="61"/>
      <c r="I31" s="61"/>
      <c r="J31" s="80">
        <f>0.22*J30</f>
        <v>0</v>
      </c>
      <c r="K31" s="23"/>
    </row>
    <row r="32" spans="1:12" s="21" customFormat="1">
      <c r="A32" s="137"/>
      <c r="B32" s="5"/>
      <c r="C32" s="61"/>
      <c r="D32" s="61"/>
      <c r="E32" s="61"/>
      <c r="F32" s="63" t="s">
        <v>197</v>
      </c>
      <c r="G32" s="61"/>
      <c r="H32" s="61"/>
      <c r="I32" s="61"/>
      <c r="J32" s="80">
        <f>J30+J31</f>
        <v>0</v>
      </c>
      <c r="K32" s="23"/>
    </row>
    <row r="33" spans="1:10" s="21" customFormat="1" ht="10.199999999999999">
      <c r="A33" s="137"/>
      <c r="B33" s="5"/>
      <c r="C33" s="16"/>
      <c r="D33" s="16"/>
      <c r="E33" s="36"/>
      <c r="F33" s="7"/>
      <c r="G33" s="8"/>
      <c r="H33" s="33"/>
      <c r="I33" s="9"/>
      <c r="J33" s="1"/>
    </row>
    <row r="34" spans="1:10" s="21" customFormat="1" ht="10.199999999999999">
      <c r="A34" s="137"/>
      <c r="B34" s="5"/>
      <c r="C34" s="16"/>
      <c r="D34" s="16"/>
      <c r="E34" s="36"/>
      <c r="F34" s="18"/>
      <c r="G34" s="19"/>
      <c r="H34" s="35"/>
      <c r="I34" s="20"/>
      <c r="J34" s="3"/>
    </row>
    <row r="35" spans="1:10" s="21" customFormat="1" ht="10.199999999999999">
      <c r="A35" s="137"/>
      <c r="B35" s="5"/>
      <c r="C35" s="16"/>
      <c r="D35" s="16"/>
      <c r="E35" s="65" t="s">
        <v>774</v>
      </c>
      <c r="F35" s="18"/>
      <c r="G35" s="19"/>
      <c r="H35" s="35"/>
      <c r="I35" s="20"/>
      <c r="J35" s="3"/>
    </row>
    <row r="36" spans="1:10" s="21" customFormat="1" ht="10.199999999999999">
      <c r="A36" s="137"/>
      <c r="B36" s="5"/>
      <c r="C36" s="16"/>
      <c r="D36" s="16"/>
      <c r="E36" s="36"/>
      <c r="F36" s="18"/>
      <c r="G36" s="19"/>
      <c r="H36" s="35"/>
      <c r="I36" s="20"/>
      <c r="J36" s="3"/>
    </row>
    <row r="37" spans="1:10" s="21" customFormat="1" ht="10.199999999999999">
      <c r="A37" s="137"/>
      <c r="B37" s="5"/>
      <c r="C37" s="16"/>
      <c r="D37" s="16"/>
      <c r="E37" s="18"/>
      <c r="F37" s="18"/>
      <c r="G37" s="19"/>
      <c r="H37" s="35"/>
      <c r="I37" s="20"/>
      <c r="J37" s="3"/>
    </row>
    <row r="38" spans="1:10" s="21" customFormat="1" ht="10.199999999999999">
      <c r="A38" s="137"/>
      <c r="B38" s="5"/>
      <c r="C38" s="16"/>
      <c r="D38" s="16"/>
      <c r="E38" s="37"/>
      <c r="F38" s="18"/>
      <c r="G38" s="19"/>
      <c r="H38" s="35"/>
      <c r="I38" s="20"/>
      <c r="J38" s="3"/>
    </row>
    <row r="39" spans="1:10" s="21" customFormat="1" ht="10.199999999999999">
      <c r="A39" s="137"/>
      <c r="B39" s="5"/>
      <c r="C39" s="16"/>
      <c r="D39" s="16"/>
      <c r="E39" s="17"/>
      <c r="F39" s="18"/>
      <c r="G39" s="19"/>
      <c r="H39" s="35"/>
      <c r="I39" s="20"/>
      <c r="J39" s="3"/>
    </row>
    <row r="40" spans="1:10" s="21" customFormat="1" ht="35.1" customHeight="1">
      <c r="A40" s="137"/>
      <c r="B40" s="5"/>
      <c r="C40" s="16"/>
      <c r="D40" s="16"/>
      <c r="E40" s="17"/>
      <c r="F40" s="18"/>
      <c r="G40" s="19"/>
      <c r="H40" s="35"/>
      <c r="I40" s="20"/>
      <c r="J40" s="3"/>
    </row>
    <row r="41" spans="1:10" s="21" customFormat="1" ht="10.199999999999999">
      <c r="A41" s="137"/>
      <c r="B41" s="39"/>
      <c r="C41" s="32"/>
      <c r="E41" s="38"/>
      <c r="F41" s="18"/>
      <c r="G41" s="19"/>
      <c r="H41" s="35"/>
      <c r="I41" s="20"/>
      <c r="J41" s="3"/>
    </row>
    <row r="42" spans="1:10" s="21" customFormat="1" ht="10.199999999999999">
      <c r="A42" s="137"/>
      <c r="B42" s="5"/>
      <c r="C42" s="16"/>
      <c r="D42" s="16"/>
      <c r="E42" s="17"/>
      <c r="F42" s="18"/>
      <c r="G42" s="19"/>
      <c r="H42" s="35"/>
      <c r="I42" s="20"/>
      <c r="J42" s="3"/>
    </row>
    <row r="43" spans="1:10" s="21" customFormat="1" ht="10.199999999999999">
      <c r="A43" s="137"/>
      <c r="B43" s="5"/>
      <c r="C43" s="16"/>
      <c r="D43" s="16"/>
      <c r="E43" s="17"/>
      <c r="F43" s="18"/>
      <c r="G43" s="19"/>
      <c r="H43" s="35"/>
      <c r="I43" s="20"/>
      <c r="J43" s="3"/>
    </row>
    <row r="44" spans="1:10" s="21" customFormat="1" ht="10.199999999999999">
      <c r="A44" s="137"/>
      <c r="B44" s="5"/>
      <c r="C44" s="16"/>
      <c r="D44" s="16"/>
      <c r="E44" s="17"/>
      <c r="F44" s="18"/>
      <c r="G44" s="19"/>
      <c r="H44" s="35"/>
      <c r="I44" s="20"/>
      <c r="J44" s="3"/>
    </row>
    <row r="45" spans="1:10" s="21" customFormat="1" ht="10.199999999999999">
      <c r="A45" s="137"/>
      <c r="B45" s="5"/>
      <c r="C45" s="16"/>
      <c r="D45" s="16"/>
      <c r="E45" s="17"/>
      <c r="F45" s="7"/>
      <c r="G45" s="19"/>
      <c r="H45" s="35"/>
      <c r="I45" s="20"/>
      <c r="J45" s="1"/>
    </row>
    <row r="46" spans="1:10" s="21" customFormat="1" ht="10.199999999999999">
      <c r="A46" s="137"/>
      <c r="B46" s="5"/>
      <c r="C46" s="16"/>
      <c r="D46" s="16"/>
      <c r="E46" s="17"/>
      <c r="F46" s="7"/>
      <c r="G46" s="19"/>
      <c r="H46" s="35"/>
      <c r="I46" s="20"/>
      <c r="J46" s="1"/>
    </row>
    <row r="47" spans="1:10" s="21" customFormat="1">
      <c r="A47" s="156"/>
      <c r="B47" s="5"/>
      <c r="C47" s="16"/>
      <c r="D47" s="16"/>
      <c r="E47" s="17"/>
      <c r="F47" s="7"/>
      <c r="G47" s="19"/>
      <c r="H47" s="35"/>
      <c r="I47" s="20"/>
      <c r="J47" s="1"/>
    </row>
  </sheetData>
  <sheetProtection algorithmName="SHA-512" hashValue="PVO1vnSVuoIiPYjvZuPEBEWrIG74mR1VD6IVzSo2n8CH2FpaoPMCHSDKqCIMKWE9MGK5tnAGzIyG1m44xgh0Ig==" saltValue="m3fMxAKeeuApPuxKgjr03w==" spinCount="100000" sheet="1" objects="1" scenarios="1"/>
  <protectedRanges>
    <protectedRange sqref="I5:I27" name="Obseg1"/>
  </protectedRanges>
  <pageMargins left="0.23622047244094491" right="0.23622047244094491" top="0.74803149606299213" bottom="0.74803149606299213" header="0.31496062992125984" footer="0.31496062992125984"/>
  <pageSetup paperSize="9" scale="97" orientation="landscape" horizontalDpi="4294967292"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T119"/>
  <sheetViews>
    <sheetView workbookViewId="0">
      <selection activeCell="D3" sqref="D3"/>
    </sheetView>
  </sheetViews>
  <sheetFormatPr defaultRowHeight="10.199999999999999"/>
  <cols>
    <col min="1" max="1" width="11" style="108" customWidth="1"/>
    <col min="2" max="2" width="4.88671875" style="109" customWidth="1"/>
    <col min="3" max="3" width="49" style="110" customWidth="1"/>
    <col min="4" max="4" width="13.5546875" style="171" customWidth="1"/>
    <col min="5" max="5" width="11.88671875" style="106" customWidth="1"/>
    <col min="6" max="6" width="15.6640625" style="107" customWidth="1"/>
    <col min="7" max="7" width="17.33203125" style="107" customWidth="1"/>
    <col min="8" max="8" width="9.109375" style="110"/>
    <col min="9" max="9" width="55.6640625" style="110" customWidth="1"/>
    <col min="10" max="10" width="16.6640625" style="110" customWidth="1"/>
    <col min="11" max="11" width="9.109375" style="110"/>
    <col min="12" max="256" width="9.109375" style="111"/>
    <col min="257" max="257" width="4.44140625" style="111" customWidth="1"/>
    <col min="258" max="258" width="1.44140625" style="111" customWidth="1"/>
    <col min="259" max="259" width="4.88671875" style="111" customWidth="1"/>
    <col min="260" max="260" width="49" style="111" customWidth="1"/>
    <col min="261" max="261" width="11.88671875" style="111" customWidth="1"/>
    <col min="262" max="262" width="15.6640625" style="111" customWidth="1"/>
    <col min="263" max="263" width="23.109375" style="111" customWidth="1"/>
    <col min="264" max="264" width="9.109375" style="111"/>
    <col min="265" max="265" width="55.6640625" style="111" customWidth="1"/>
    <col min="266" max="266" width="16.6640625" style="111" customWidth="1"/>
    <col min="267" max="512" width="9.109375" style="111"/>
    <col min="513" max="513" width="4.44140625" style="111" customWidth="1"/>
    <col min="514" max="514" width="1.44140625" style="111" customWidth="1"/>
    <col min="515" max="515" width="4.88671875" style="111" customWidth="1"/>
    <col min="516" max="516" width="49" style="111" customWidth="1"/>
    <col min="517" max="517" width="11.88671875" style="111" customWidth="1"/>
    <col min="518" max="518" width="15.6640625" style="111" customWidth="1"/>
    <col min="519" max="519" width="23.109375" style="111" customWidth="1"/>
    <col min="520" max="520" width="9.109375" style="111"/>
    <col min="521" max="521" width="55.6640625" style="111" customWidth="1"/>
    <col min="522" max="522" width="16.6640625" style="111" customWidth="1"/>
    <col min="523" max="768" width="9.109375" style="111"/>
    <col min="769" max="769" width="4.44140625" style="111" customWidth="1"/>
    <col min="770" max="770" width="1.44140625" style="111" customWidth="1"/>
    <col min="771" max="771" width="4.88671875" style="111" customWidth="1"/>
    <col min="772" max="772" width="49" style="111" customWidth="1"/>
    <col min="773" max="773" width="11.88671875" style="111" customWidth="1"/>
    <col min="774" max="774" width="15.6640625" style="111" customWidth="1"/>
    <col min="775" max="775" width="23.109375" style="111" customWidth="1"/>
    <col min="776" max="776" width="9.109375" style="111"/>
    <col min="777" max="777" width="55.6640625" style="111" customWidth="1"/>
    <col min="778" max="778" width="16.6640625" style="111" customWidth="1"/>
    <col min="779" max="1024" width="9.109375" style="111"/>
    <col min="1025" max="1025" width="4.44140625" style="111" customWidth="1"/>
    <col min="1026" max="1026" width="1.44140625" style="111" customWidth="1"/>
    <col min="1027" max="1027" width="4.88671875" style="111" customWidth="1"/>
    <col min="1028" max="1028" width="49" style="111" customWidth="1"/>
    <col min="1029" max="1029" width="11.88671875" style="111" customWidth="1"/>
    <col min="1030" max="1030" width="15.6640625" style="111" customWidth="1"/>
    <col min="1031" max="1031" width="23.109375" style="111" customWidth="1"/>
    <col min="1032" max="1032" width="9.109375" style="111"/>
    <col min="1033" max="1033" width="55.6640625" style="111" customWidth="1"/>
    <col min="1034" max="1034" width="16.6640625" style="111" customWidth="1"/>
    <col min="1035" max="1280" width="9.109375" style="111"/>
    <col min="1281" max="1281" width="4.44140625" style="111" customWidth="1"/>
    <col min="1282" max="1282" width="1.44140625" style="111" customWidth="1"/>
    <col min="1283" max="1283" width="4.88671875" style="111" customWidth="1"/>
    <col min="1284" max="1284" width="49" style="111" customWidth="1"/>
    <col min="1285" max="1285" width="11.88671875" style="111" customWidth="1"/>
    <col min="1286" max="1286" width="15.6640625" style="111" customWidth="1"/>
    <col min="1287" max="1287" width="23.109375" style="111" customWidth="1"/>
    <col min="1288" max="1288" width="9.109375" style="111"/>
    <col min="1289" max="1289" width="55.6640625" style="111" customWidth="1"/>
    <col min="1290" max="1290" width="16.6640625" style="111" customWidth="1"/>
    <col min="1291" max="1536" width="9.109375" style="111"/>
    <col min="1537" max="1537" width="4.44140625" style="111" customWidth="1"/>
    <col min="1538" max="1538" width="1.44140625" style="111" customWidth="1"/>
    <col min="1539" max="1539" width="4.88671875" style="111" customWidth="1"/>
    <col min="1540" max="1540" width="49" style="111" customWidth="1"/>
    <col min="1541" max="1541" width="11.88671875" style="111" customWidth="1"/>
    <col min="1542" max="1542" width="15.6640625" style="111" customWidth="1"/>
    <col min="1543" max="1543" width="23.109375" style="111" customWidth="1"/>
    <col min="1544" max="1544" width="9.109375" style="111"/>
    <col min="1545" max="1545" width="55.6640625" style="111" customWidth="1"/>
    <col min="1546" max="1546" width="16.6640625" style="111" customWidth="1"/>
    <col min="1547" max="1792" width="9.109375" style="111"/>
    <col min="1793" max="1793" width="4.44140625" style="111" customWidth="1"/>
    <col min="1794" max="1794" width="1.44140625" style="111" customWidth="1"/>
    <col min="1795" max="1795" width="4.88671875" style="111" customWidth="1"/>
    <col min="1796" max="1796" width="49" style="111" customWidth="1"/>
    <col min="1797" max="1797" width="11.88671875" style="111" customWidth="1"/>
    <col min="1798" max="1798" width="15.6640625" style="111" customWidth="1"/>
    <col min="1799" max="1799" width="23.109375" style="111" customWidth="1"/>
    <col min="1800" max="1800" width="9.109375" style="111"/>
    <col min="1801" max="1801" width="55.6640625" style="111" customWidth="1"/>
    <col min="1802" max="1802" width="16.6640625" style="111" customWidth="1"/>
    <col min="1803" max="2048" width="9.109375" style="111"/>
    <col min="2049" max="2049" width="4.44140625" style="111" customWidth="1"/>
    <col min="2050" max="2050" width="1.44140625" style="111" customWidth="1"/>
    <col min="2051" max="2051" width="4.88671875" style="111" customWidth="1"/>
    <col min="2052" max="2052" width="49" style="111" customWidth="1"/>
    <col min="2053" max="2053" width="11.88671875" style="111" customWidth="1"/>
    <col min="2054" max="2054" width="15.6640625" style="111" customWidth="1"/>
    <col min="2055" max="2055" width="23.109375" style="111" customWidth="1"/>
    <col min="2056" max="2056" width="9.109375" style="111"/>
    <col min="2057" max="2057" width="55.6640625" style="111" customWidth="1"/>
    <col min="2058" max="2058" width="16.6640625" style="111" customWidth="1"/>
    <col min="2059" max="2304" width="9.109375" style="111"/>
    <col min="2305" max="2305" width="4.44140625" style="111" customWidth="1"/>
    <col min="2306" max="2306" width="1.44140625" style="111" customWidth="1"/>
    <col min="2307" max="2307" width="4.88671875" style="111" customWidth="1"/>
    <col min="2308" max="2308" width="49" style="111" customWidth="1"/>
    <col min="2309" max="2309" width="11.88671875" style="111" customWidth="1"/>
    <col min="2310" max="2310" width="15.6640625" style="111" customWidth="1"/>
    <col min="2311" max="2311" width="23.109375" style="111" customWidth="1"/>
    <col min="2312" max="2312" width="9.109375" style="111"/>
    <col min="2313" max="2313" width="55.6640625" style="111" customWidth="1"/>
    <col min="2314" max="2314" width="16.6640625" style="111" customWidth="1"/>
    <col min="2315" max="2560" width="9.109375" style="111"/>
    <col min="2561" max="2561" width="4.44140625" style="111" customWidth="1"/>
    <col min="2562" max="2562" width="1.44140625" style="111" customWidth="1"/>
    <col min="2563" max="2563" width="4.88671875" style="111" customWidth="1"/>
    <col min="2564" max="2564" width="49" style="111" customWidth="1"/>
    <col min="2565" max="2565" width="11.88671875" style="111" customWidth="1"/>
    <col min="2566" max="2566" width="15.6640625" style="111" customWidth="1"/>
    <col min="2567" max="2567" width="23.109375" style="111" customWidth="1"/>
    <col min="2568" max="2568" width="9.109375" style="111"/>
    <col min="2569" max="2569" width="55.6640625" style="111" customWidth="1"/>
    <col min="2570" max="2570" width="16.6640625" style="111" customWidth="1"/>
    <col min="2571" max="2816" width="9.109375" style="111"/>
    <col min="2817" max="2817" width="4.44140625" style="111" customWidth="1"/>
    <col min="2818" max="2818" width="1.44140625" style="111" customWidth="1"/>
    <col min="2819" max="2819" width="4.88671875" style="111" customWidth="1"/>
    <col min="2820" max="2820" width="49" style="111" customWidth="1"/>
    <col min="2821" max="2821" width="11.88671875" style="111" customWidth="1"/>
    <col min="2822" max="2822" width="15.6640625" style="111" customWidth="1"/>
    <col min="2823" max="2823" width="23.109375" style="111" customWidth="1"/>
    <col min="2824" max="2824" width="9.109375" style="111"/>
    <col min="2825" max="2825" width="55.6640625" style="111" customWidth="1"/>
    <col min="2826" max="2826" width="16.6640625" style="111" customWidth="1"/>
    <col min="2827" max="3072" width="9.109375" style="111"/>
    <col min="3073" max="3073" width="4.44140625" style="111" customWidth="1"/>
    <col min="3074" max="3074" width="1.44140625" style="111" customWidth="1"/>
    <col min="3075" max="3075" width="4.88671875" style="111" customWidth="1"/>
    <col min="3076" max="3076" width="49" style="111" customWidth="1"/>
    <col min="3077" max="3077" width="11.88671875" style="111" customWidth="1"/>
    <col min="3078" max="3078" width="15.6640625" style="111" customWidth="1"/>
    <col min="3079" max="3079" width="23.109375" style="111" customWidth="1"/>
    <col min="3080" max="3080" width="9.109375" style="111"/>
    <col min="3081" max="3081" width="55.6640625" style="111" customWidth="1"/>
    <col min="3082" max="3082" width="16.6640625" style="111" customWidth="1"/>
    <col min="3083" max="3328" width="9.109375" style="111"/>
    <col min="3329" max="3329" width="4.44140625" style="111" customWidth="1"/>
    <col min="3330" max="3330" width="1.44140625" style="111" customWidth="1"/>
    <col min="3331" max="3331" width="4.88671875" style="111" customWidth="1"/>
    <col min="3332" max="3332" width="49" style="111" customWidth="1"/>
    <col min="3333" max="3333" width="11.88671875" style="111" customWidth="1"/>
    <col min="3334" max="3334" width="15.6640625" style="111" customWidth="1"/>
    <col min="3335" max="3335" width="23.109375" style="111" customWidth="1"/>
    <col min="3336" max="3336" width="9.109375" style="111"/>
    <col min="3337" max="3337" width="55.6640625" style="111" customWidth="1"/>
    <col min="3338" max="3338" width="16.6640625" style="111" customWidth="1"/>
    <col min="3339" max="3584" width="9.109375" style="111"/>
    <col min="3585" max="3585" width="4.44140625" style="111" customWidth="1"/>
    <col min="3586" max="3586" width="1.44140625" style="111" customWidth="1"/>
    <col min="3587" max="3587" width="4.88671875" style="111" customWidth="1"/>
    <col min="3588" max="3588" width="49" style="111" customWidth="1"/>
    <col min="3589" max="3589" width="11.88671875" style="111" customWidth="1"/>
    <col min="3590" max="3590" width="15.6640625" style="111" customWidth="1"/>
    <col min="3591" max="3591" width="23.109375" style="111" customWidth="1"/>
    <col min="3592" max="3592" width="9.109375" style="111"/>
    <col min="3593" max="3593" width="55.6640625" style="111" customWidth="1"/>
    <col min="3594" max="3594" width="16.6640625" style="111" customWidth="1"/>
    <col min="3595" max="3840" width="9.109375" style="111"/>
    <col min="3841" max="3841" width="4.44140625" style="111" customWidth="1"/>
    <col min="3842" max="3842" width="1.44140625" style="111" customWidth="1"/>
    <col min="3843" max="3843" width="4.88671875" style="111" customWidth="1"/>
    <col min="3844" max="3844" width="49" style="111" customWidth="1"/>
    <col min="3845" max="3845" width="11.88671875" style="111" customWidth="1"/>
    <col min="3846" max="3846" width="15.6640625" style="111" customWidth="1"/>
    <col min="3847" max="3847" width="23.109375" style="111" customWidth="1"/>
    <col min="3848" max="3848" width="9.109375" style="111"/>
    <col min="3849" max="3849" width="55.6640625" style="111" customWidth="1"/>
    <col min="3850" max="3850" width="16.6640625" style="111" customWidth="1"/>
    <col min="3851" max="4096" width="9.109375" style="111"/>
    <col min="4097" max="4097" width="4.44140625" style="111" customWidth="1"/>
    <col min="4098" max="4098" width="1.44140625" style="111" customWidth="1"/>
    <col min="4099" max="4099" width="4.88671875" style="111" customWidth="1"/>
    <col min="4100" max="4100" width="49" style="111" customWidth="1"/>
    <col min="4101" max="4101" width="11.88671875" style="111" customWidth="1"/>
    <col min="4102" max="4102" width="15.6640625" style="111" customWidth="1"/>
    <col min="4103" max="4103" width="23.109375" style="111" customWidth="1"/>
    <col min="4104" max="4104" width="9.109375" style="111"/>
    <col min="4105" max="4105" width="55.6640625" style="111" customWidth="1"/>
    <col min="4106" max="4106" width="16.6640625" style="111" customWidth="1"/>
    <col min="4107" max="4352" width="9.109375" style="111"/>
    <col min="4353" max="4353" width="4.44140625" style="111" customWidth="1"/>
    <col min="4354" max="4354" width="1.44140625" style="111" customWidth="1"/>
    <col min="4355" max="4355" width="4.88671875" style="111" customWidth="1"/>
    <col min="4356" max="4356" width="49" style="111" customWidth="1"/>
    <col min="4357" max="4357" width="11.88671875" style="111" customWidth="1"/>
    <col min="4358" max="4358" width="15.6640625" style="111" customWidth="1"/>
    <col min="4359" max="4359" width="23.109375" style="111" customWidth="1"/>
    <col min="4360" max="4360" width="9.109375" style="111"/>
    <col min="4361" max="4361" width="55.6640625" style="111" customWidth="1"/>
    <col min="4362" max="4362" width="16.6640625" style="111" customWidth="1"/>
    <col min="4363" max="4608" width="9.109375" style="111"/>
    <col min="4609" max="4609" width="4.44140625" style="111" customWidth="1"/>
    <col min="4610" max="4610" width="1.44140625" style="111" customWidth="1"/>
    <col min="4611" max="4611" width="4.88671875" style="111" customWidth="1"/>
    <col min="4612" max="4612" width="49" style="111" customWidth="1"/>
    <col min="4613" max="4613" width="11.88671875" style="111" customWidth="1"/>
    <col min="4614" max="4614" width="15.6640625" style="111" customWidth="1"/>
    <col min="4615" max="4615" width="23.109375" style="111" customWidth="1"/>
    <col min="4616" max="4616" width="9.109375" style="111"/>
    <col min="4617" max="4617" width="55.6640625" style="111" customWidth="1"/>
    <col min="4618" max="4618" width="16.6640625" style="111" customWidth="1"/>
    <col min="4619" max="4864" width="9.109375" style="111"/>
    <col min="4865" max="4865" width="4.44140625" style="111" customWidth="1"/>
    <col min="4866" max="4866" width="1.44140625" style="111" customWidth="1"/>
    <col min="4867" max="4867" width="4.88671875" style="111" customWidth="1"/>
    <col min="4868" max="4868" width="49" style="111" customWidth="1"/>
    <col min="4869" max="4869" width="11.88671875" style="111" customWidth="1"/>
    <col min="4870" max="4870" width="15.6640625" style="111" customWidth="1"/>
    <col min="4871" max="4871" width="23.109375" style="111" customWidth="1"/>
    <col min="4872" max="4872" width="9.109375" style="111"/>
    <col min="4873" max="4873" width="55.6640625" style="111" customWidth="1"/>
    <col min="4874" max="4874" width="16.6640625" style="111" customWidth="1"/>
    <col min="4875" max="5120" width="9.109375" style="111"/>
    <col min="5121" max="5121" width="4.44140625" style="111" customWidth="1"/>
    <col min="5122" max="5122" width="1.44140625" style="111" customWidth="1"/>
    <col min="5123" max="5123" width="4.88671875" style="111" customWidth="1"/>
    <col min="5124" max="5124" width="49" style="111" customWidth="1"/>
    <col min="5125" max="5125" width="11.88671875" style="111" customWidth="1"/>
    <col min="5126" max="5126" width="15.6640625" style="111" customWidth="1"/>
    <col min="5127" max="5127" width="23.109375" style="111" customWidth="1"/>
    <col min="5128" max="5128" width="9.109375" style="111"/>
    <col min="5129" max="5129" width="55.6640625" style="111" customWidth="1"/>
    <col min="5130" max="5130" width="16.6640625" style="111" customWidth="1"/>
    <col min="5131" max="5376" width="9.109375" style="111"/>
    <col min="5377" max="5377" width="4.44140625" style="111" customWidth="1"/>
    <col min="5378" max="5378" width="1.44140625" style="111" customWidth="1"/>
    <col min="5379" max="5379" width="4.88671875" style="111" customWidth="1"/>
    <col min="5380" max="5380" width="49" style="111" customWidth="1"/>
    <col min="5381" max="5381" width="11.88671875" style="111" customWidth="1"/>
    <col min="5382" max="5382" width="15.6640625" style="111" customWidth="1"/>
    <col min="5383" max="5383" width="23.109375" style="111" customWidth="1"/>
    <col min="5384" max="5384" width="9.109375" style="111"/>
    <col min="5385" max="5385" width="55.6640625" style="111" customWidth="1"/>
    <col min="5386" max="5386" width="16.6640625" style="111" customWidth="1"/>
    <col min="5387" max="5632" width="9.109375" style="111"/>
    <col min="5633" max="5633" width="4.44140625" style="111" customWidth="1"/>
    <col min="5634" max="5634" width="1.44140625" style="111" customWidth="1"/>
    <col min="5635" max="5635" width="4.88671875" style="111" customWidth="1"/>
    <col min="5636" max="5636" width="49" style="111" customWidth="1"/>
    <col min="5637" max="5637" width="11.88671875" style="111" customWidth="1"/>
    <col min="5638" max="5638" width="15.6640625" style="111" customWidth="1"/>
    <col min="5639" max="5639" width="23.109375" style="111" customWidth="1"/>
    <col min="5640" max="5640" width="9.109375" style="111"/>
    <col min="5641" max="5641" width="55.6640625" style="111" customWidth="1"/>
    <col min="5642" max="5642" width="16.6640625" style="111" customWidth="1"/>
    <col min="5643" max="5888" width="9.109375" style="111"/>
    <col min="5889" max="5889" width="4.44140625" style="111" customWidth="1"/>
    <col min="5890" max="5890" width="1.44140625" style="111" customWidth="1"/>
    <col min="5891" max="5891" width="4.88671875" style="111" customWidth="1"/>
    <col min="5892" max="5892" width="49" style="111" customWidth="1"/>
    <col min="5893" max="5893" width="11.88671875" style="111" customWidth="1"/>
    <col min="5894" max="5894" width="15.6640625" style="111" customWidth="1"/>
    <col min="5895" max="5895" width="23.109375" style="111" customWidth="1"/>
    <col min="5896" max="5896" width="9.109375" style="111"/>
    <col min="5897" max="5897" width="55.6640625" style="111" customWidth="1"/>
    <col min="5898" max="5898" width="16.6640625" style="111" customWidth="1"/>
    <col min="5899" max="6144" width="9.109375" style="111"/>
    <col min="6145" max="6145" width="4.44140625" style="111" customWidth="1"/>
    <col min="6146" max="6146" width="1.44140625" style="111" customWidth="1"/>
    <col min="6147" max="6147" width="4.88671875" style="111" customWidth="1"/>
    <col min="6148" max="6148" width="49" style="111" customWidth="1"/>
    <col min="6149" max="6149" width="11.88671875" style="111" customWidth="1"/>
    <col min="6150" max="6150" width="15.6640625" style="111" customWidth="1"/>
    <col min="6151" max="6151" width="23.109375" style="111" customWidth="1"/>
    <col min="6152" max="6152" width="9.109375" style="111"/>
    <col min="6153" max="6153" width="55.6640625" style="111" customWidth="1"/>
    <col min="6154" max="6154" width="16.6640625" style="111" customWidth="1"/>
    <col min="6155" max="6400" width="9.109375" style="111"/>
    <col min="6401" max="6401" width="4.44140625" style="111" customWidth="1"/>
    <col min="6402" max="6402" width="1.44140625" style="111" customWidth="1"/>
    <col min="6403" max="6403" width="4.88671875" style="111" customWidth="1"/>
    <col min="6404" max="6404" width="49" style="111" customWidth="1"/>
    <col min="6405" max="6405" width="11.88671875" style="111" customWidth="1"/>
    <col min="6406" max="6406" width="15.6640625" style="111" customWidth="1"/>
    <col min="6407" max="6407" width="23.109375" style="111" customWidth="1"/>
    <col min="6408" max="6408" width="9.109375" style="111"/>
    <col min="6409" max="6409" width="55.6640625" style="111" customWidth="1"/>
    <col min="6410" max="6410" width="16.6640625" style="111" customWidth="1"/>
    <col min="6411" max="6656" width="9.109375" style="111"/>
    <col min="6657" max="6657" width="4.44140625" style="111" customWidth="1"/>
    <col min="6658" max="6658" width="1.44140625" style="111" customWidth="1"/>
    <col min="6659" max="6659" width="4.88671875" style="111" customWidth="1"/>
    <col min="6660" max="6660" width="49" style="111" customWidth="1"/>
    <col min="6661" max="6661" width="11.88671875" style="111" customWidth="1"/>
    <col min="6662" max="6662" width="15.6640625" style="111" customWidth="1"/>
    <col min="6663" max="6663" width="23.109375" style="111" customWidth="1"/>
    <col min="6664" max="6664" width="9.109375" style="111"/>
    <col min="6665" max="6665" width="55.6640625" style="111" customWidth="1"/>
    <col min="6666" max="6666" width="16.6640625" style="111" customWidth="1"/>
    <col min="6667" max="6912" width="9.109375" style="111"/>
    <col min="6913" max="6913" width="4.44140625" style="111" customWidth="1"/>
    <col min="6914" max="6914" width="1.44140625" style="111" customWidth="1"/>
    <col min="6915" max="6915" width="4.88671875" style="111" customWidth="1"/>
    <col min="6916" max="6916" width="49" style="111" customWidth="1"/>
    <col min="6917" max="6917" width="11.88671875" style="111" customWidth="1"/>
    <col min="6918" max="6918" width="15.6640625" style="111" customWidth="1"/>
    <col min="6919" max="6919" width="23.109375" style="111" customWidth="1"/>
    <col min="6920" max="6920" width="9.109375" style="111"/>
    <col min="6921" max="6921" width="55.6640625" style="111" customWidth="1"/>
    <col min="6922" max="6922" width="16.6640625" style="111" customWidth="1"/>
    <col min="6923" max="7168" width="9.109375" style="111"/>
    <col min="7169" max="7169" width="4.44140625" style="111" customWidth="1"/>
    <col min="7170" max="7170" width="1.44140625" style="111" customWidth="1"/>
    <col min="7171" max="7171" width="4.88671875" style="111" customWidth="1"/>
    <col min="7172" max="7172" width="49" style="111" customWidth="1"/>
    <col min="7173" max="7173" width="11.88671875" style="111" customWidth="1"/>
    <col min="7174" max="7174" width="15.6640625" style="111" customWidth="1"/>
    <col min="7175" max="7175" width="23.109375" style="111" customWidth="1"/>
    <col min="7176" max="7176" width="9.109375" style="111"/>
    <col min="7177" max="7177" width="55.6640625" style="111" customWidth="1"/>
    <col min="7178" max="7178" width="16.6640625" style="111" customWidth="1"/>
    <col min="7179" max="7424" width="9.109375" style="111"/>
    <col min="7425" max="7425" width="4.44140625" style="111" customWidth="1"/>
    <col min="7426" max="7426" width="1.44140625" style="111" customWidth="1"/>
    <col min="7427" max="7427" width="4.88671875" style="111" customWidth="1"/>
    <col min="7428" max="7428" width="49" style="111" customWidth="1"/>
    <col min="7429" max="7429" width="11.88671875" style="111" customWidth="1"/>
    <col min="7430" max="7430" width="15.6640625" style="111" customWidth="1"/>
    <col min="7431" max="7431" width="23.109375" style="111" customWidth="1"/>
    <col min="7432" max="7432" width="9.109375" style="111"/>
    <col min="7433" max="7433" width="55.6640625" style="111" customWidth="1"/>
    <col min="7434" max="7434" width="16.6640625" style="111" customWidth="1"/>
    <col min="7435" max="7680" width="9.109375" style="111"/>
    <col min="7681" max="7681" width="4.44140625" style="111" customWidth="1"/>
    <col min="7682" max="7682" width="1.44140625" style="111" customWidth="1"/>
    <col min="7683" max="7683" width="4.88671875" style="111" customWidth="1"/>
    <col min="7684" max="7684" width="49" style="111" customWidth="1"/>
    <col min="7685" max="7685" width="11.88671875" style="111" customWidth="1"/>
    <col min="7686" max="7686" width="15.6640625" style="111" customWidth="1"/>
    <col min="7687" max="7687" width="23.109375" style="111" customWidth="1"/>
    <col min="7688" max="7688" width="9.109375" style="111"/>
    <col min="7689" max="7689" width="55.6640625" style="111" customWidth="1"/>
    <col min="7690" max="7690" width="16.6640625" style="111" customWidth="1"/>
    <col min="7691" max="7936" width="9.109375" style="111"/>
    <col min="7937" max="7937" width="4.44140625" style="111" customWidth="1"/>
    <col min="7938" max="7938" width="1.44140625" style="111" customWidth="1"/>
    <col min="7939" max="7939" width="4.88671875" style="111" customWidth="1"/>
    <col min="7940" max="7940" width="49" style="111" customWidth="1"/>
    <col min="7941" max="7941" width="11.88671875" style="111" customWidth="1"/>
    <col min="7942" max="7942" width="15.6640625" style="111" customWidth="1"/>
    <col min="7943" max="7943" width="23.109375" style="111" customWidth="1"/>
    <col min="7944" max="7944" width="9.109375" style="111"/>
    <col min="7945" max="7945" width="55.6640625" style="111" customWidth="1"/>
    <col min="7946" max="7946" width="16.6640625" style="111" customWidth="1"/>
    <col min="7947" max="8192" width="9.109375" style="111"/>
    <col min="8193" max="8193" width="4.44140625" style="111" customWidth="1"/>
    <col min="8194" max="8194" width="1.44140625" style="111" customWidth="1"/>
    <col min="8195" max="8195" width="4.88671875" style="111" customWidth="1"/>
    <col min="8196" max="8196" width="49" style="111" customWidth="1"/>
    <col min="8197" max="8197" width="11.88671875" style="111" customWidth="1"/>
    <col min="8198" max="8198" width="15.6640625" style="111" customWidth="1"/>
    <col min="8199" max="8199" width="23.109375" style="111" customWidth="1"/>
    <col min="8200" max="8200" width="9.109375" style="111"/>
    <col min="8201" max="8201" width="55.6640625" style="111" customWidth="1"/>
    <col min="8202" max="8202" width="16.6640625" style="111" customWidth="1"/>
    <col min="8203" max="8448" width="9.109375" style="111"/>
    <col min="8449" max="8449" width="4.44140625" style="111" customWidth="1"/>
    <col min="8450" max="8450" width="1.44140625" style="111" customWidth="1"/>
    <col min="8451" max="8451" width="4.88671875" style="111" customWidth="1"/>
    <col min="8452" max="8452" width="49" style="111" customWidth="1"/>
    <col min="8453" max="8453" width="11.88671875" style="111" customWidth="1"/>
    <col min="8454" max="8454" width="15.6640625" style="111" customWidth="1"/>
    <col min="8455" max="8455" width="23.109375" style="111" customWidth="1"/>
    <col min="8456" max="8456" width="9.109375" style="111"/>
    <col min="8457" max="8457" width="55.6640625" style="111" customWidth="1"/>
    <col min="8458" max="8458" width="16.6640625" style="111" customWidth="1"/>
    <col min="8459" max="8704" width="9.109375" style="111"/>
    <col min="8705" max="8705" width="4.44140625" style="111" customWidth="1"/>
    <col min="8706" max="8706" width="1.44140625" style="111" customWidth="1"/>
    <col min="8707" max="8707" width="4.88671875" style="111" customWidth="1"/>
    <col min="8708" max="8708" width="49" style="111" customWidth="1"/>
    <col min="8709" max="8709" width="11.88671875" style="111" customWidth="1"/>
    <col min="8710" max="8710" width="15.6640625" style="111" customWidth="1"/>
    <col min="8711" max="8711" width="23.109375" style="111" customWidth="1"/>
    <col min="8712" max="8712" width="9.109375" style="111"/>
    <col min="8713" max="8713" width="55.6640625" style="111" customWidth="1"/>
    <col min="8714" max="8714" width="16.6640625" style="111" customWidth="1"/>
    <col min="8715" max="8960" width="9.109375" style="111"/>
    <col min="8961" max="8961" width="4.44140625" style="111" customWidth="1"/>
    <col min="8962" max="8962" width="1.44140625" style="111" customWidth="1"/>
    <col min="8963" max="8963" width="4.88671875" style="111" customWidth="1"/>
    <col min="8964" max="8964" width="49" style="111" customWidth="1"/>
    <col min="8965" max="8965" width="11.88671875" style="111" customWidth="1"/>
    <col min="8966" max="8966" width="15.6640625" style="111" customWidth="1"/>
    <col min="8967" max="8967" width="23.109375" style="111" customWidth="1"/>
    <col min="8968" max="8968" width="9.109375" style="111"/>
    <col min="8969" max="8969" width="55.6640625" style="111" customWidth="1"/>
    <col min="8970" max="8970" width="16.6640625" style="111" customWidth="1"/>
    <col min="8971" max="9216" width="9.109375" style="111"/>
    <col min="9217" max="9217" width="4.44140625" style="111" customWidth="1"/>
    <col min="9218" max="9218" width="1.44140625" style="111" customWidth="1"/>
    <col min="9219" max="9219" width="4.88671875" style="111" customWidth="1"/>
    <col min="9220" max="9220" width="49" style="111" customWidth="1"/>
    <col min="9221" max="9221" width="11.88671875" style="111" customWidth="1"/>
    <col min="9222" max="9222" width="15.6640625" style="111" customWidth="1"/>
    <col min="9223" max="9223" width="23.109375" style="111" customWidth="1"/>
    <col min="9224" max="9224" width="9.109375" style="111"/>
    <col min="9225" max="9225" width="55.6640625" style="111" customWidth="1"/>
    <col min="9226" max="9226" width="16.6640625" style="111" customWidth="1"/>
    <col min="9227" max="9472" width="9.109375" style="111"/>
    <col min="9473" max="9473" width="4.44140625" style="111" customWidth="1"/>
    <col min="9474" max="9474" width="1.44140625" style="111" customWidth="1"/>
    <col min="9475" max="9475" width="4.88671875" style="111" customWidth="1"/>
    <col min="9476" max="9476" width="49" style="111" customWidth="1"/>
    <col min="9477" max="9477" width="11.88671875" style="111" customWidth="1"/>
    <col min="9478" max="9478" width="15.6640625" style="111" customWidth="1"/>
    <col min="9479" max="9479" width="23.109375" style="111" customWidth="1"/>
    <col min="9480" max="9480" width="9.109375" style="111"/>
    <col min="9481" max="9481" width="55.6640625" style="111" customWidth="1"/>
    <col min="9482" max="9482" width="16.6640625" style="111" customWidth="1"/>
    <col min="9483" max="9728" width="9.109375" style="111"/>
    <col min="9729" max="9729" width="4.44140625" style="111" customWidth="1"/>
    <col min="9730" max="9730" width="1.44140625" style="111" customWidth="1"/>
    <col min="9731" max="9731" width="4.88671875" style="111" customWidth="1"/>
    <col min="9732" max="9732" width="49" style="111" customWidth="1"/>
    <col min="9733" max="9733" width="11.88671875" style="111" customWidth="1"/>
    <col min="9734" max="9734" width="15.6640625" style="111" customWidth="1"/>
    <col min="9735" max="9735" width="23.109375" style="111" customWidth="1"/>
    <col min="9736" max="9736" width="9.109375" style="111"/>
    <col min="9737" max="9737" width="55.6640625" style="111" customWidth="1"/>
    <col min="9738" max="9738" width="16.6640625" style="111" customWidth="1"/>
    <col min="9739" max="9984" width="9.109375" style="111"/>
    <col min="9985" max="9985" width="4.44140625" style="111" customWidth="1"/>
    <col min="9986" max="9986" width="1.44140625" style="111" customWidth="1"/>
    <col min="9987" max="9987" width="4.88671875" style="111" customWidth="1"/>
    <col min="9988" max="9988" width="49" style="111" customWidth="1"/>
    <col min="9989" max="9989" width="11.88671875" style="111" customWidth="1"/>
    <col min="9990" max="9990" width="15.6640625" style="111" customWidth="1"/>
    <col min="9991" max="9991" width="23.109375" style="111" customWidth="1"/>
    <col min="9992" max="9992" width="9.109375" style="111"/>
    <col min="9993" max="9993" width="55.6640625" style="111" customWidth="1"/>
    <col min="9994" max="9994" width="16.6640625" style="111" customWidth="1"/>
    <col min="9995" max="10240" width="9.109375" style="111"/>
    <col min="10241" max="10241" width="4.44140625" style="111" customWidth="1"/>
    <col min="10242" max="10242" width="1.44140625" style="111" customWidth="1"/>
    <col min="10243" max="10243" width="4.88671875" style="111" customWidth="1"/>
    <col min="10244" max="10244" width="49" style="111" customWidth="1"/>
    <col min="10245" max="10245" width="11.88671875" style="111" customWidth="1"/>
    <col min="10246" max="10246" width="15.6640625" style="111" customWidth="1"/>
    <col min="10247" max="10247" width="23.109375" style="111" customWidth="1"/>
    <col min="10248" max="10248" width="9.109375" style="111"/>
    <col min="10249" max="10249" width="55.6640625" style="111" customWidth="1"/>
    <col min="10250" max="10250" width="16.6640625" style="111" customWidth="1"/>
    <col min="10251" max="10496" width="9.109375" style="111"/>
    <col min="10497" max="10497" width="4.44140625" style="111" customWidth="1"/>
    <col min="10498" max="10498" width="1.44140625" style="111" customWidth="1"/>
    <col min="10499" max="10499" width="4.88671875" style="111" customWidth="1"/>
    <col min="10500" max="10500" width="49" style="111" customWidth="1"/>
    <col min="10501" max="10501" width="11.88671875" style="111" customWidth="1"/>
    <col min="10502" max="10502" width="15.6640625" style="111" customWidth="1"/>
    <col min="10503" max="10503" width="23.109375" style="111" customWidth="1"/>
    <col min="10504" max="10504" width="9.109375" style="111"/>
    <col min="10505" max="10505" width="55.6640625" style="111" customWidth="1"/>
    <col min="10506" max="10506" width="16.6640625" style="111" customWidth="1"/>
    <col min="10507" max="10752" width="9.109375" style="111"/>
    <col min="10753" max="10753" width="4.44140625" style="111" customWidth="1"/>
    <col min="10754" max="10754" width="1.44140625" style="111" customWidth="1"/>
    <col min="10755" max="10755" width="4.88671875" style="111" customWidth="1"/>
    <col min="10756" max="10756" width="49" style="111" customWidth="1"/>
    <col min="10757" max="10757" width="11.88671875" style="111" customWidth="1"/>
    <col min="10758" max="10758" width="15.6640625" style="111" customWidth="1"/>
    <col min="10759" max="10759" width="23.109375" style="111" customWidth="1"/>
    <col min="10760" max="10760" width="9.109375" style="111"/>
    <col min="10761" max="10761" width="55.6640625" style="111" customWidth="1"/>
    <col min="10762" max="10762" width="16.6640625" style="111" customWidth="1"/>
    <col min="10763" max="11008" width="9.109375" style="111"/>
    <col min="11009" max="11009" width="4.44140625" style="111" customWidth="1"/>
    <col min="11010" max="11010" width="1.44140625" style="111" customWidth="1"/>
    <col min="11011" max="11011" width="4.88671875" style="111" customWidth="1"/>
    <col min="11012" max="11012" width="49" style="111" customWidth="1"/>
    <col min="11013" max="11013" width="11.88671875" style="111" customWidth="1"/>
    <col min="11014" max="11014" width="15.6640625" style="111" customWidth="1"/>
    <col min="11015" max="11015" width="23.109375" style="111" customWidth="1"/>
    <col min="11016" max="11016" width="9.109375" style="111"/>
    <col min="11017" max="11017" width="55.6640625" style="111" customWidth="1"/>
    <col min="11018" max="11018" width="16.6640625" style="111" customWidth="1"/>
    <col min="11019" max="11264" width="9.109375" style="111"/>
    <col min="11265" max="11265" width="4.44140625" style="111" customWidth="1"/>
    <col min="11266" max="11266" width="1.44140625" style="111" customWidth="1"/>
    <col min="11267" max="11267" width="4.88671875" style="111" customWidth="1"/>
    <col min="11268" max="11268" width="49" style="111" customWidth="1"/>
    <col min="11269" max="11269" width="11.88671875" style="111" customWidth="1"/>
    <col min="11270" max="11270" width="15.6640625" style="111" customWidth="1"/>
    <col min="11271" max="11271" width="23.109375" style="111" customWidth="1"/>
    <col min="11272" max="11272" width="9.109375" style="111"/>
    <col min="11273" max="11273" width="55.6640625" style="111" customWidth="1"/>
    <col min="11274" max="11274" width="16.6640625" style="111" customWidth="1"/>
    <col min="11275" max="11520" width="9.109375" style="111"/>
    <col min="11521" max="11521" width="4.44140625" style="111" customWidth="1"/>
    <col min="11522" max="11522" width="1.44140625" style="111" customWidth="1"/>
    <col min="11523" max="11523" width="4.88671875" style="111" customWidth="1"/>
    <col min="11524" max="11524" width="49" style="111" customWidth="1"/>
    <col min="11525" max="11525" width="11.88671875" style="111" customWidth="1"/>
    <col min="11526" max="11526" width="15.6640625" style="111" customWidth="1"/>
    <col min="11527" max="11527" width="23.109375" style="111" customWidth="1"/>
    <col min="11528" max="11528" width="9.109375" style="111"/>
    <col min="11529" max="11529" width="55.6640625" style="111" customWidth="1"/>
    <col min="11530" max="11530" width="16.6640625" style="111" customWidth="1"/>
    <col min="11531" max="11776" width="9.109375" style="111"/>
    <col min="11777" max="11777" width="4.44140625" style="111" customWidth="1"/>
    <col min="11778" max="11778" width="1.44140625" style="111" customWidth="1"/>
    <col min="11779" max="11779" width="4.88671875" style="111" customWidth="1"/>
    <col min="11780" max="11780" width="49" style="111" customWidth="1"/>
    <col min="11781" max="11781" width="11.88671875" style="111" customWidth="1"/>
    <col min="11782" max="11782" width="15.6640625" style="111" customWidth="1"/>
    <col min="11783" max="11783" width="23.109375" style="111" customWidth="1"/>
    <col min="11784" max="11784" width="9.109375" style="111"/>
    <col min="11785" max="11785" width="55.6640625" style="111" customWidth="1"/>
    <col min="11786" max="11786" width="16.6640625" style="111" customWidth="1"/>
    <col min="11787" max="12032" width="9.109375" style="111"/>
    <col min="12033" max="12033" width="4.44140625" style="111" customWidth="1"/>
    <col min="12034" max="12034" width="1.44140625" style="111" customWidth="1"/>
    <col min="12035" max="12035" width="4.88671875" style="111" customWidth="1"/>
    <col min="12036" max="12036" width="49" style="111" customWidth="1"/>
    <col min="12037" max="12037" width="11.88671875" style="111" customWidth="1"/>
    <col min="12038" max="12038" width="15.6640625" style="111" customWidth="1"/>
    <col min="12039" max="12039" width="23.109375" style="111" customWidth="1"/>
    <col min="12040" max="12040" width="9.109375" style="111"/>
    <col min="12041" max="12041" width="55.6640625" style="111" customWidth="1"/>
    <col min="12042" max="12042" width="16.6640625" style="111" customWidth="1"/>
    <col min="12043" max="12288" width="9.109375" style="111"/>
    <col min="12289" max="12289" width="4.44140625" style="111" customWidth="1"/>
    <col min="12290" max="12290" width="1.44140625" style="111" customWidth="1"/>
    <col min="12291" max="12291" width="4.88671875" style="111" customWidth="1"/>
    <col min="12292" max="12292" width="49" style="111" customWidth="1"/>
    <col min="12293" max="12293" width="11.88671875" style="111" customWidth="1"/>
    <col min="12294" max="12294" width="15.6640625" style="111" customWidth="1"/>
    <col min="12295" max="12295" width="23.109375" style="111" customWidth="1"/>
    <col min="12296" max="12296" width="9.109375" style="111"/>
    <col min="12297" max="12297" width="55.6640625" style="111" customWidth="1"/>
    <col min="12298" max="12298" width="16.6640625" style="111" customWidth="1"/>
    <col min="12299" max="12544" width="9.109375" style="111"/>
    <col min="12545" max="12545" width="4.44140625" style="111" customWidth="1"/>
    <col min="12546" max="12546" width="1.44140625" style="111" customWidth="1"/>
    <col min="12547" max="12547" width="4.88671875" style="111" customWidth="1"/>
    <col min="12548" max="12548" width="49" style="111" customWidth="1"/>
    <col min="12549" max="12549" width="11.88671875" style="111" customWidth="1"/>
    <col min="12550" max="12550" width="15.6640625" style="111" customWidth="1"/>
    <col min="12551" max="12551" width="23.109375" style="111" customWidth="1"/>
    <col min="12552" max="12552" width="9.109375" style="111"/>
    <col min="12553" max="12553" width="55.6640625" style="111" customWidth="1"/>
    <col min="12554" max="12554" width="16.6640625" style="111" customWidth="1"/>
    <col min="12555" max="12800" width="9.109375" style="111"/>
    <col min="12801" max="12801" width="4.44140625" style="111" customWidth="1"/>
    <col min="12802" max="12802" width="1.44140625" style="111" customWidth="1"/>
    <col min="12803" max="12803" width="4.88671875" style="111" customWidth="1"/>
    <col min="12804" max="12804" width="49" style="111" customWidth="1"/>
    <col min="12805" max="12805" width="11.88671875" style="111" customWidth="1"/>
    <col min="12806" max="12806" width="15.6640625" style="111" customWidth="1"/>
    <col min="12807" max="12807" width="23.109375" style="111" customWidth="1"/>
    <col min="12808" max="12808" width="9.109375" style="111"/>
    <col min="12809" max="12809" width="55.6640625" style="111" customWidth="1"/>
    <col min="12810" max="12810" width="16.6640625" style="111" customWidth="1"/>
    <col min="12811" max="13056" width="9.109375" style="111"/>
    <col min="13057" max="13057" width="4.44140625" style="111" customWidth="1"/>
    <col min="13058" max="13058" width="1.44140625" style="111" customWidth="1"/>
    <col min="13059" max="13059" width="4.88671875" style="111" customWidth="1"/>
    <col min="13060" max="13060" width="49" style="111" customWidth="1"/>
    <col min="13061" max="13061" width="11.88671875" style="111" customWidth="1"/>
    <col min="13062" max="13062" width="15.6640625" style="111" customWidth="1"/>
    <col min="13063" max="13063" width="23.109375" style="111" customWidth="1"/>
    <col min="13064" max="13064" width="9.109375" style="111"/>
    <col min="13065" max="13065" width="55.6640625" style="111" customWidth="1"/>
    <col min="13066" max="13066" width="16.6640625" style="111" customWidth="1"/>
    <col min="13067" max="13312" width="9.109375" style="111"/>
    <col min="13313" max="13313" width="4.44140625" style="111" customWidth="1"/>
    <col min="13314" max="13314" width="1.44140625" style="111" customWidth="1"/>
    <col min="13315" max="13315" width="4.88671875" style="111" customWidth="1"/>
    <col min="13316" max="13316" width="49" style="111" customWidth="1"/>
    <col min="13317" max="13317" width="11.88671875" style="111" customWidth="1"/>
    <col min="13318" max="13318" width="15.6640625" style="111" customWidth="1"/>
    <col min="13319" max="13319" width="23.109375" style="111" customWidth="1"/>
    <col min="13320" max="13320" width="9.109375" style="111"/>
    <col min="13321" max="13321" width="55.6640625" style="111" customWidth="1"/>
    <col min="13322" max="13322" width="16.6640625" style="111" customWidth="1"/>
    <col min="13323" max="13568" width="9.109375" style="111"/>
    <col min="13569" max="13569" width="4.44140625" style="111" customWidth="1"/>
    <col min="13570" max="13570" width="1.44140625" style="111" customWidth="1"/>
    <col min="13571" max="13571" width="4.88671875" style="111" customWidth="1"/>
    <col min="13572" max="13572" width="49" style="111" customWidth="1"/>
    <col min="13573" max="13573" width="11.88671875" style="111" customWidth="1"/>
    <col min="13574" max="13574" width="15.6640625" style="111" customWidth="1"/>
    <col min="13575" max="13575" width="23.109375" style="111" customWidth="1"/>
    <col min="13576" max="13576" width="9.109375" style="111"/>
    <col min="13577" max="13577" width="55.6640625" style="111" customWidth="1"/>
    <col min="13578" max="13578" width="16.6640625" style="111" customWidth="1"/>
    <col min="13579" max="13824" width="9.109375" style="111"/>
    <col min="13825" max="13825" width="4.44140625" style="111" customWidth="1"/>
    <col min="13826" max="13826" width="1.44140625" style="111" customWidth="1"/>
    <col min="13827" max="13827" width="4.88671875" style="111" customWidth="1"/>
    <col min="13828" max="13828" width="49" style="111" customWidth="1"/>
    <col min="13829" max="13829" width="11.88671875" style="111" customWidth="1"/>
    <col min="13830" max="13830" width="15.6640625" style="111" customWidth="1"/>
    <col min="13831" max="13831" width="23.109375" style="111" customWidth="1"/>
    <col min="13832" max="13832" width="9.109375" style="111"/>
    <col min="13833" max="13833" width="55.6640625" style="111" customWidth="1"/>
    <col min="13834" max="13834" width="16.6640625" style="111" customWidth="1"/>
    <col min="13835" max="14080" width="9.109375" style="111"/>
    <col min="14081" max="14081" width="4.44140625" style="111" customWidth="1"/>
    <col min="14082" max="14082" width="1.44140625" style="111" customWidth="1"/>
    <col min="14083" max="14083" width="4.88671875" style="111" customWidth="1"/>
    <col min="14084" max="14084" width="49" style="111" customWidth="1"/>
    <col min="14085" max="14085" width="11.88671875" style="111" customWidth="1"/>
    <col min="14086" max="14086" width="15.6640625" style="111" customWidth="1"/>
    <col min="14087" max="14087" width="23.109375" style="111" customWidth="1"/>
    <col min="14088" max="14088" width="9.109375" style="111"/>
    <col min="14089" max="14089" width="55.6640625" style="111" customWidth="1"/>
    <col min="14090" max="14090" width="16.6640625" style="111" customWidth="1"/>
    <col min="14091" max="14336" width="9.109375" style="111"/>
    <col min="14337" max="14337" width="4.44140625" style="111" customWidth="1"/>
    <col min="14338" max="14338" width="1.44140625" style="111" customWidth="1"/>
    <col min="14339" max="14339" width="4.88671875" style="111" customWidth="1"/>
    <col min="14340" max="14340" width="49" style="111" customWidth="1"/>
    <col min="14341" max="14341" width="11.88671875" style="111" customWidth="1"/>
    <col min="14342" max="14342" width="15.6640625" style="111" customWidth="1"/>
    <col min="14343" max="14343" width="23.109375" style="111" customWidth="1"/>
    <col min="14344" max="14344" width="9.109375" style="111"/>
    <col min="14345" max="14345" width="55.6640625" style="111" customWidth="1"/>
    <col min="14346" max="14346" width="16.6640625" style="111" customWidth="1"/>
    <col min="14347" max="14592" width="9.109375" style="111"/>
    <col min="14593" max="14593" width="4.44140625" style="111" customWidth="1"/>
    <col min="14594" max="14594" width="1.44140625" style="111" customWidth="1"/>
    <col min="14595" max="14595" width="4.88671875" style="111" customWidth="1"/>
    <col min="14596" max="14596" width="49" style="111" customWidth="1"/>
    <col min="14597" max="14597" width="11.88671875" style="111" customWidth="1"/>
    <col min="14598" max="14598" width="15.6640625" style="111" customWidth="1"/>
    <col min="14599" max="14599" width="23.109375" style="111" customWidth="1"/>
    <col min="14600" max="14600" width="9.109375" style="111"/>
    <col min="14601" max="14601" width="55.6640625" style="111" customWidth="1"/>
    <col min="14602" max="14602" width="16.6640625" style="111" customWidth="1"/>
    <col min="14603" max="14848" width="9.109375" style="111"/>
    <col min="14849" max="14849" width="4.44140625" style="111" customWidth="1"/>
    <col min="14850" max="14850" width="1.44140625" style="111" customWidth="1"/>
    <col min="14851" max="14851" width="4.88671875" style="111" customWidth="1"/>
    <col min="14852" max="14852" width="49" style="111" customWidth="1"/>
    <col min="14853" max="14853" width="11.88671875" style="111" customWidth="1"/>
    <col min="14854" max="14854" width="15.6640625" style="111" customWidth="1"/>
    <col min="14855" max="14855" width="23.109375" style="111" customWidth="1"/>
    <col min="14856" max="14856" width="9.109375" style="111"/>
    <col min="14857" max="14857" width="55.6640625" style="111" customWidth="1"/>
    <col min="14858" max="14858" width="16.6640625" style="111" customWidth="1"/>
    <col min="14859" max="15104" width="9.109375" style="111"/>
    <col min="15105" max="15105" width="4.44140625" style="111" customWidth="1"/>
    <col min="15106" max="15106" width="1.44140625" style="111" customWidth="1"/>
    <col min="15107" max="15107" width="4.88671875" style="111" customWidth="1"/>
    <col min="15108" max="15108" width="49" style="111" customWidth="1"/>
    <col min="15109" max="15109" width="11.88671875" style="111" customWidth="1"/>
    <col min="15110" max="15110" width="15.6640625" style="111" customWidth="1"/>
    <col min="15111" max="15111" width="23.109375" style="111" customWidth="1"/>
    <col min="15112" max="15112" width="9.109375" style="111"/>
    <col min="15113" max="15113" width="55.6640625" style="111" customWidth="1"/>
    <col min="15114" max="15114" width="16.6640625" style="111" customWidth="1"/>
    <col min="15115" max="15360" width="9.109375" style="111"/>
    <col min="15361" max="15361" width="4.44140625" style="111" customWidth="1"/>
    <col min="15362" max="15362" width="1.44140625" style="111" customWidth="1"/>
    <col min="15363" max="15363" width="4.88671875" style="111" customWidth="1"/>
    <col min="15364" max="15364" width="49" style="111" customWidth="1"/>
    <col min="15365" max="15365" width="11.88671875" style="111" customWidth="1"/>
    <col min="15366" max="15366" width="15.6640625" style="111" customWidth="1"/>
    <col min="15367" max="15367" width="23.109375" style="111" customWidth="1"/>
    <col min="15368" max="15368" width="9.109375" style="111"/>
    <col min="15369" max="15369" width="55.6640625" style="111" customWidth="1"/>
    <col min="15370" max="15370" width="16.6640625" style="111" customWidth="1"/>
    <col min="15371" max="15616" width="9.109375" style="111"/>
    <col min="15617" max="15617" width="4.44140625" style="111" customWidth="1"/>
    <col min="15618" max="15618" width="1.44140625" style="111" customWidth="1"/>
    <col min="15619" max="15619" width="4.88671875" style="111" customWidth="1"/>
    <col min="15620" max="15620" width="49" style="111" customWidth="1"/>
    <col min="15621" max="15621" width="11.88671875" style="111" customWidth="1"/>
    <col min="15622" max="15622" width="15.6640625" style="111" customWidth="1"/>
    <col min="15623" max="15623" width="23.109375" style="111" customWidth="1"/>
    <col min="15624" max="15624" width="9.109375" style="111"/>
    <col min="15625" max="15625" width="55.6640625" style="111" customWidth="1"/>
    <col min="15626" max="15626" width="16.6640625" style="111" customWidth="1"/>
    <col min="15627" max="15872" width="9.109375" style="111"/>
    <col min="15873" max="15873" width="4.44140625" style="111" customWidth="1"/>
    <col min="15874" max="15874" width="1.44140625" style="111" customWidth="1"/>
    <col min="15875" max="15875" width="4.88671875" style="111" customWidth="1"/>
    <col min="15876" max="15876" width="49" style="111" customWidth="1"/>
    <col min="15877" max="15877" width="11.88671875" style="111" customWidth="1"/>
    <col min="15878" max="15878" width="15.6640625" style="111" customWidth="1"/>
    <col min="15879" max="15879" width="23.109375" style="111" customWidth="1"/>
    <col min="15880" max="15880" width="9.109375" style="111"/>
    <col min="15881" max="15881" width="55.6640625" style="111" customWidth="1"/>
    <col min="15882" max="15882" width="16.6640625" style="111" customWidth="1"/>
    <col min="15883" max="16128" width="9.109375" style="111"/>
    <col min="16129" max="16129" width="4.44140625" style="111" customWidth="1"/>
    <col min="16130" max="16130" width="1.44140625" style="111" customWidth="1"/>
    <col min="16131" max="16131" width="4.88671875" style="111" customWidth="1"/>
    <col min="16132" max="16132" width="49" style="111" customWidth="1"/>
    <col min="16133" max="16133" width="11.88671875" style="111" customWidth="1"/>
    <col min="16134" max="16134" width="15.6640625" style="111" customWidth="1"/>
    <col min="16135" max="16135" width="23.109375" style="111" customWidth="1"/>
    <col min="16136" max="16136" width="9.109375" style="111"/>
    <col min="16137" max="16137" width="55.6640625" style="111" customWidth="1"/>
    <col min="16138" max="16138" width="16.6640625" style="111" customWidth="1"/>
    <col min="16139" max="16384" width="9.109375" style="111"/>
  </cols>
  <sheetData>
    <row r="1" spans="1:12" ht="31.8" thickBot="1">
      <c r="C1" s="159" t="s">
        <v>1123</v>
      </c>
      <c r="D1" s="208"/>
      <c r="H1" s="157"/>
      <c r="I1" s="157"/>
      <c r="J1" s="157"/>
      <c r="K1" s="157"/>
    </row>
    <row r="3" spans="1:12">
      <c r="B3" s="112"/>
      <c r="C3" s="112"/>
      <c r="D3" s="170"/>
      <c r="E3" s="103"/>
      <c r="F3" s="103"/>
      <c r="G3" s="103"/>
    </row>
    <row r="4" spans="1:12">
      <c r="B4" s="112"/>
      <c r="E4" s="103"/>
      <c r="F4" s="103"/>
      <c r="G4" s="113"/>
    </row>
    <row r="5" spans="1:12" ht="42.75" customHeight="1">
      <c r="B5" s="112"/>
      <c r="C5" s="284" t="s">
        <v>1124</v>
      </c>
      <c r="D5" s="284"/>
      <c r="E5" s="284"/>
      <c r="F5" s="284"/>
      <c r="G5" s="284"/>
    </row>
    <row r="6" spans="1:12">
      <c r="B6" s="112"/>
      <c r="C6" s="114"/>
      <c r="D6" s="170"/>
      <c r="E6" s="115"/>
      <c r="F6" s="115"/>
      <c r="G6" s="115"/>
    </row>
    <row r="7" spans="1:12" s="105" customFormat="1">
      <c r="A7" s="277" t="s">
        <v>812</v>
      </c>
      <c r="B7" s="278"/>
      <c r="C7" s="279" t="s">
        <v>9</v>
      </c>
      <c r="D7" s="279" t="s">
        <v>1087</v>
      </c>
      <c r="E7" s="279" t="s">
        <v>1088</v>
      </c>
      <c r="F7" s="279" t="s">
        <v>1089</v>
      </c>
      <c r="G7" s="279" t="s">
        <v>1090</v>
      </c>
      <c r="H7" s="17"/>
      <c r="I7" s="17"/>
      <c r="J7" s="17"/>
      <c r="K7" s="17"/>
      <c r="L7" s="17"/>
    </row>
    <row r="8" spans="1:12">
      <c r="A8" s="117" t="s">
        <v>971</v>
      </c>
      <c r="B8" s="112"/>
      <c r="C8" s="114"/>
      <c r="D8" s="172"/>
      <c r="E8" s="115"/>
      <c r="F8" s="115"/>
      <c r="G8" s="115"/>
    </row>
    <row r="9" spans="1:12" s="122" customFormat="1">
      <c r="A9" s="108" t="s">
        <v>972</v>
      </c>
      <c r="B9" s="118"/>
      <c r="C9" s="119" t="s">
        <v>809</v>
      </c>
      <c r="D9" s="119"/>
      <c r="E9" s="120"/>
      <c r="F9" s="121"/>
      <c r="G9" s="121"/>
      <c r="H9" s="119"/>
      <c r="I9" s="119"/>
      <c r="J9" s="119"/>
      <c r="K9" s="119"/>
    </row>
    <row r="10" spans="1:12" s="122" customFormat="1">
      <c r="A10" s="123"/>
      <c r="B10" s="118"/>
      <c r="C10" s="285" t="s">
        <v>813</v>
      </c>
      <c r="D10" s="285"/>
      <c r="E10" s="285"/>
      <c r="F10" s="285"/>
      <c r="G10" s="285"/>
      <c r="H10" s="119"/>
      <c r="I10" s="119"/>
      <c r="J10" s="119"/>
      <c r="K10" s="119"/>
    </row>
    <row r="11" spans="1:12" ht="124.5" customHeight="1">
      <c r="C11" s="283" t="s">
        <v>816</v>
      </c>
      <c r="D11" s="283"/>
      <c r="E11" s="283"/>
      <c r="F11" s="283"/>
      <c r="G11" s="283"/>
    </row>
    <row r="12" spans="1:12">
      <c r="E12" s="124"/>
    </row>
    <row r="13" spans="1:12" ht="20.399999999999999">
      <c r="B13" s="109">
        <f>1</f>
        <v>1</v>
      </c>
      <c r="C13" s="110" t="s">
        <v>817</v>
      </c>
      <c r="D13" s="171" t="s">
        <v>218</v>
      </c>
      <c r="E13" s="106">
        <v>1</v>
      </c>
      <c r="G13" s="107">
        <f>E13*F13</f>
        <v>0</v>
      </c>
    </row>
    <row r="14" spans="1:12" ht="10.8" thickBot="1">
      <c r="C14" s="125"/>
      <c r="D14" s="125"/>
      <c r="E14" s="126"/>
      <c r="F14" s="127"/>
      <c r="G14" s="127"/>
    </row>
    <row r="15" spans="1:12" ht="10.8" thickTop="1">
      <c r="C15" s="119" t="s">
        <v>818</v>
      </c>
      <c r="D15" s="119"/>
      <c r="E15" s="120"/>
      <c r="F15" s="121"/>
      <c r="G15" s="121">
        <f>SUM(G13:G14)</f>
        <v>0</v>
      </c>
    </row>
    <row r="16" spans="1:12">
      <c r="C16" s="119"/>
      <c r="D16" s="119"/>
      <c r="E16" s="120"/>
      <c r="F16" s="121"/>
      <c r="G16" s="121"/>
    </row>
    <row r="17" spans="1:11">
      <c r="A17" s="108" t="s">
        <v>973</v>
      </c>
      <c r="B17" s="118"/>
      <c r="C17" s="119" t="s">
        <v>810</v>
      </c>
      <c r="D17" s="119"/>
      <c r="E17" s="120"/>
      <c r="F17" s="121"/>
      <c r="G17" s="121"/>
      <c r="H17" s="111"/>
    </row>
    <row r="18" spans="1:11">
      <c r="B18" s="118"/>
      <c r="C18" s="119"/>
      <c r="D18" s="119"/>
      <c r="E18" s="120"/>
      <c r="F18" s="121"/>
      <c r="G18" s="121"/>
      <c r="H18" s="111"/>
    </row>
    <row r="19" spans="1:11" ht="195.75" customHeight="1">
      <c r="B19" s="118"/>
      <c r="C19" s="283" t="s">
        <v>820</v>
      </c>
      <c r="D19" s="283"/>
      <c r="E19" s="283"/>
      <c r="F19" s="283"/>
      <c r="G19" s="283"/>
      <c r="H19" s="111"/>
    </row>
    <row r="21" spans="1:11">
      <c r="B21" s="109">
        <f>1</f>
        <v>1</v>
      </c>
      <c r="C21" s="17" t="s">
        <v>821</v>
      </c>
      <c r="D21" s="17" t="s">
        <v>217</v>
      </c>
      <c r="E21" s="106">
        <v>405</v>
      </c>
      <c r="G21" s="107">
        <f>E21*F21</f>
        <v>0</v>
      </c>
    </row>
    <row r="23" spans="1:11">
      <c r="B23" s="109">
        <f>B21+1</f>
        <v>2</v>
      </c>
      <c r="C23" s="17" t="s">
        <v>822</v>
      </c>
      <c r="D23" s="17" t="s">
        <v>218</v>
      </c>
      <c r="E23" s="106">
        <v>12</v>
      </c>
      <c r="G23" s="107">
        <f>E23*F23</f>
        <v>0</v>
      </c>
    </row>
    <row r="25" spans="1:11" ht="30.6">
      <c r="A25" s="111"/>
      <c r="B25" s="109">
        <f>B23+1</f>
        <v>3</v>
      </c>
      <c r="C25" s="110" t="s">
        <v>823</v>
      </c>
      <c r="D25" s="171" t="s">
        <v>256</v>
      </c>
      <c r="E25" s="106">
        <v>330</v>
      </c>
      <c r="G25" s="107">
        <f>E25*F25</f>
        <v>0</v>
      </c>
      <c r="H25" s="111"/>
      <c r="I25" s="111"/>
      <c r="J25" s="111"/>
      <c r="K25" s="111"/>
    </row>
    <row r="27" spans="1:11" ht="30.6">
      <c r="A27" s="111"/>
      <c r="B27" s="109">
        <f>B25+1</f>
        <v>4</v>
      </c>
      <c r="C27" s="110" t="s">
        <v>824</v>
      </c>
      <c r="D27" s="171" t="s">
        <v>256</v>
      </c>
      <c r="E27" s="106">
        <v>200</v>
      </c>
      <c r="G27" s="107">
        <f>E27*F27</f>
        <v>0</v>
      </c>
      <c r="H27" s="111"/>
      <c r="I27" s="111"/>
      <c r="J27" s="111"/>
      <c r="K27" s="111"/>
    </row>
    <row r="29" spans="1:11" ht="40.799999999999997">
      <c r="A29" s="111"/>
      <c r="B29" s="109">
        <f>B27+1</f>
        <v>5</v>
      </c>
      <c r="C29" s="110" t="s">
        <v>825</v>
      </c>
      <c r="D29" s="171" t="s">
        <v>256</v>
      </c>
      <c r="E29" s="106">
        <v>250</v>
      </c>
      <c r="G29" s="107">
        <f>E29*F29</f>
        <v>0</v>
      </c>
      <c r="H29" s="111"/>
      <c r="I29" s="111"/>
      <c r="J29" s="111"/>
      <c r="K29" s="111"/>
    </row>
    <row r="31" spans="1:11" ht="132.75" customHeight="1">
      <c r="A31" s="111"/>
      <c r="B31" s="109">
        <f>B29+1</f>
        <v>6</v>
      </c>
      <c r="C31" s="17" t="s">
        <v>826</v>
      </c>
      <c r="D31" s="17" t="s">
        <v>256</v>
      </c>
      <c r="E31" s="106">
        <v>155</v>
      </c>
      <c r="G31" s="107">
        <f>E31*F31</f>
        <v>0</v>
      </c>
      <c r="H31" s="111"/>
      <c r="I31" s="111"/>
      <c r="J31" s="111"/>
      <c r="K31" s="111"/>
    </row>
    <row r="33" spans="1:11" ht="43.5" customHeight="1">
      <c r="A33" s="111"/>
      <c r="B33" s="109">
        <f>B31+1</f>
        <v>7</v>
      </c>
      <c r="C33" s="110" t="s">
        <v>827</v>
      </c>
      <c r="H33" s="111"/>
      <c r="I33" s="111"/>
      <c r="J33" s="111"/>
      <c r="K33" s="111"/>
    </row>
    <row r="34" spans="1:11">
      <c r="A34" s="111"/>
      <c r="C34" s="110" t="s">
        <v>256</v>
      </c>
      <c r="E34" s="106">
        <f>E25+E27-E29</f>
        <v>280</v>
      </c>
      <c r="G34" s="107">
        <f>E34*F34</f>
        <v>0</v>
      </c>
      <c r="I34" s="111"/>
      <c r="J34" s="111"/>
      <c r="K34" s="111"/>
    </row>
    <row r="35" spans="1:11">
      <c r="A35" s="111"/>
      <c r="B35" s="118"/>
      <c r="C35" s="119"/>
      <c r="D35" s="119"/>
      <c r="E35" s="6"/>
      <c r="F35" s="6"/>
      <c r="G35" s="6"/>
      <c r="H35" s="111"/>
      <c r="I35" s="111"/>
      <c r="J35" s="111"/>
      <c r="K35" s="111"/>
    </row>
    <row r="36" spans="1:11" ht="20.399999999999999">
      <c r="A36" s="111"/>
      <c r="B36" s="109">
        <f>B33+1</f>
        <v>8</v>
      </c>
      <c r="C36" s="110" t="s">
        <v>828</v>
      </c>
      <c r="D36" s="171" t="s">
        <v>257</v>
      </c>
      <c r="E36" s="106">
        <v>324</v>
      </c>
      <c r="G36" s="107">
        <f>E36*F36</f>
        <v>0</v>
      </c>
      <c r="H36" s="111"/>
      <c r="I36" s="111"/>
      <c r="J36" s="111"/>
      <c r="K36" s="111"/>
    </row>
    <row r="38" spans="1:11" ht="90" customHeight="1">
      <c r="A38" s="111"/>
      <c r="B38" s="109">
        <f>B36+1</f>
        <v>9</v>
      </c>
      <c r="C38" s="110" t="s">
        <v>829</v>
      </c>
      <c r="D38" s="171" t="s">
        <v>217</v>
      </c>
      <c r="E38" s="106">
        <v>217</v>
      </c>
      <c r="G38" s="107">
        <f>E38*F38</f>
        <v>0</v>
      </c>
      <c r="H38" s="111"/>
      <c r="I38" s="111"/>
      <c r="J38" s="111"/>
      <c r="K38" s="111"/>
    </row>
    <row r="39" spans="1:11">
      <c r="A39" s="111"/>
      <c r="H39" s="111"/>
      <c r="I39" s="111"/>
      <c r="J39" s="111"/>
      <c r="K39" s="111"/>
    </row>
    <row r="40" spans="1:11" ht="102" customHeight="1">
      <c r="A40" s="111"/>
      <c r="B40" s="109">
        <f>B38+1</f>
        <v>10</v>
      </c>
      <c r="C40" s="110" t="s">
        <v>830</v>
      </c>
      <c r="D40" s="171" t="s">
        <v>217</v>
      </c>
      <c r="E40" s="106">
        <v>15</v>
      </c>
      <c r="G40" s="107">
        <f>E40*F40</f>
        <v>0</v>
      </c>
      <c r="H40" s="111"/>
      <c r="I40" s="111"/>
      <c r="J40" s="111"/>
      <c r="K40" s="111"/>
    </row>
    <row r="41" spans="1:11">
      <c r="A41" s="111"/>
      <c r="H41" s="111"/>
      <c r="I41" s="111"/>
      <c r="J41" s="111"/>
      <c r="K41" s="111"/>
    </row>
    <row r="42" spans="1:11" ht="87" customHeight="1">
      <c r="A42" s="111"/>
      <c r="B42" s="109">
        <f>B40+1</f>
        <v>11</v>
      </c>
      <c r="C42" s="17" t="s">
        <v>831</v>
      </c>
      <c r="D42" s="17" t="s">
        <v>217</v>
      </c>
      <c r="E42" s="106">
        <v>173</v>
      </c>
      <c r="G42" s="107">
        <f>E42*F42</f>
        <v>0</v>
      </c>
      <c r="H42" s="111"/>
      <c r="I42" s="111"/>
      <c r="J42" s="111"/>
      <c r="K42" s="111"/>
    </row>
    <row r="43" spans="1:11">
      <c r="A43" s="111"/>
      <c r="H43" s="111"/>
      <c r="I43" s="111"/>
      <c r="J43" s="111"/>
      <c r="K43" s="111"/>
    </row>
    <row r="44" spans="1:11" ht="20.399999999999999">
      <c r="A44" s="111"/>
      <c r="B44" s="109">
        <f>B42+1</f>
        <v>12</v>
      </c>
      <c r="C44" s="17" t="s">
        <v>832</v>
      </c>
      <c r="D44" s="17" t="s">
        <v>218</v>
      </c>
      <c r="E44" s="106">
        <v>2</v>
      </c>
      <c r="G44" s="107">
        <f>E44*F44</f>
        <v>0</v>
      </c>
      <c r="H44" s="111"/>
      <c r="I44" s="111"/>
      <c r="J44" s="111"/>
      <c r="K44" s="111"/>
    </row>
    <row r="45" spans="1:11">
      <c r="A45" s="111"/>
      <c r="H45" s="111"/>
      <c r="I45" s="111"/>
      <c r="J45" s="111"/>
      <c r="K45" s="111"/>
    </row>
    <row r="46" spans="1:11" ht="81.599999999999994">
      <c r="B46" s="109">
        <f>B44+1</f>
        <v>13</v>
      </c>
      <c r="C46" s="110" t="s">
        <v>833</v>
      </c>
      <c r="D46" s="171" t="s">
        <v>218</v>
      </c>
      <c r="E46" s="106">
        <v>3</v>
      </c>
      <c r="G46" s="107">
        <f>E46*F46</f>
        <v>0</v>
      </c>
      <c r="H46" s="111"/>
    </row>
    <row r="47" spans="1:11">
      <c r="H47" s="111"/>
    </row>
    <row r="48" spans="1:11" ht="81.599999999999994">
      <c r="B48" s="109">
        <f>B46+1</f>
        <v>14</v>
      </c>
      <c r="C48" s="110" t="s">
        <v>834</v>
      </c>
      <c r="D48" s="171" t="s">
        <v>218</v>
      </c>
      <c r="E48" s="106">
        <v>6</v>
      </c>
      <c r="G48" s="107">
        <f>E48*F48</f>
        <v>0</v>
      </c>
      <c r="H48" s="111"/>
    </row>
    <row r="50" spans="1:254">
      <c r="B50" s="109">
        <f>B48+1</f>
        <v>15</v>
      </c>
      <c r="C50" s="110" t="s">
        <v>835</v>
      </c>
      <c r="D50" s="171" t="s">
        <v>218</v>
      </c>
      <c r="E50" s="106">
        <v>3</v>
      </c>
      <c r="G50" s="107">
        <f>E50*F50</f>
        <v>0</v>
      </c>
      <c r="H50" s="111"/>
      <c r="IT50" s="128">
        <f>SUM(B50:IS50)</f>
        <v>18</v>
      </c>
    </row>
    <row r="51" spans="1:254">
      <c r="IT51" s="128"/>
    </row>
    <row r="52" spans="1:254" ht="10.8" thickBot="1">
      <c r="C52" s="125"/>
      <c r="D52" s="125"/>
      <c r="E52" s="126"/>
      <c r="F52" s="127"/>
      <c r="G52" s="127"/>
      <c r="H52" s="111"/>
    </row>
    <row r="53" spans="1:254" ht="10.8" thickTop="1">
      <c r="B53" s="128"/>
      <c r="C53" s="119" t="s">
        <v>818</v>
      </c>
      <c r="D53" s="119"/>
      <c r="E53" s="120"/>
      <c r="F53" s="121"/>
      <c r="G53" s="121">
        <f>SUM(G20:G52)+G15</f>
        <v>0</v>
      </c>
      <c r="H53" s="111"/>
    </row>
    <row r="54" spans="1:254" s="110" customFormat="1">
      <c r="A54" s="129"/>
      <c r="B54" s="128"/>
      <c r="C54" s="111"/>
      <c r="D54" s="111"/>
      <c r="E54" s="130"/>
      <c r="F54" s="131"/>
      <c r="G54" s="131"/>
      <c r="H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111"/>
      <c r="CE54" s="111"/>
      <c r="CF54" s="111"/>
      <c r="CG54" s="111"/>
      <c r="CH54" s="111"/>
      <c r="CI54" s="111"/>
      <c r="CJ54" s="111"/>
      <c r="CK54" s="111"/>
      <c r="CL54" s="111"/>
      <c r="CM54" s="111"/>
      <c r="CN54" s="111"/>
      <c r="CO54" s="111"/>
      <c r="CP54" s="111"/>
      <c r="CQ54" s="111"/>
      <c r="CR54" s="111"/>
      <c r="CS54" s="111"/>
      <c r="CT54" s="111"/>
      <c r="CU54" s="111"/>
      <c r="CV54" s="111"/>
      <c r="CW54" s="111"/>
      <c r="CX54" s="111"/>
      <c r="CY54" s="111"/>
      <c r="CZ54" s="111"/>
      <c r="DA54" s="111"/>
      <c r="DB54" s="111"/>
      <c r="DC54" s="111"/>
      <c r="DD54" s="111"/>
      <c r="DE54" s="111"/>
      <c r="DF54" s="111"/>
      <c r="DG54" s="111"/>
      <c r="DH54" s="111"/>
      <c r="DI54" s="111"/>
      <c r="DJ54" s="111"/>
      <c r="DK54" s="111"/>
      <c r="DL54" s="111"/>
      <c r="DM54" s="111"/>
      <c r="DN54" s="111"/>
      <c r="DO54" s="111"/>
      <c r="DP54" s="111"/>
      <c r="DQ54" s="111"/>
      <c r="DR54" s="111"/>
      <c r="DS54" s="111"/>
      <c r="DT54" s="111"/>
      <c r="DU54" s="111"/>
      <c r="DV54" s="111"/>
      <c r="DW54" s="111"/>
      <c r="DX54" s="111"/>
      <c r="DY54" s="111"/>
      <c r="DZ54" s="111"/>
      <c r="EA54" s="111"/>
      <c r="EB54" s="111"/>
      <c r="EC54" s="111"/>
      <c r="ED54" s="111"/>
      <c r="EE54" s="111"/>
      <c r="EF54" s="111"/>
      <c r="EG54" s="111"/>
      <c r="EH54" s="111"/>
      <c r="EI54" s="111"/>
      <c r="EJ54" s="111"/>
      <c r="EK54" s="111"/>
      <c r="EL54" s="111"/>
      <c r="EM54" s="111"/>
      <c r="EN54" s="111"/>
      <c r="EO54" s="111"/>
      <c r="EP54" s="111"/>
      <c r="EQ54" s="111"/>
      <c r="ER54" s="111"/>
      <c r="ES54" s="111"/>
      <c r="ET54" s="111"/>
      <c r="EU54" s="111"/>
      <c r="EV54" s="111"/>
      <c r="EW54" s="111"/>
      <c r="EX54" s="111"/>
      <c r="EY54" s="111"/>
      <c r="EZ54" s="111"/>
      <c r="FA54" s="111"/>
      <c r="FB54" s="111"/>
      <c r="FC54" s="111"/>
      <c r="FD54" s="111"/>
      <c r="FE54" s="111"/>
      <c r="FF54" s="111"/>
      <c r="FG54" s="111"/>
      <c r="FH54" s="111"/>
      <c r="FI54" s="111"/>
      <c r="FJ54" s="111"/>
      <c r="FK54" s="111"/>
      <c r="FL54" s="111"/>
      <c r="FM54" s="111"/>
      <c r="FN54" s="111"/>
      <c r="FO54" s="111"/>
      <c r="FP54" s="111"/>
      <c r="FQ54" s="111"/>
      <c r="FR54" s="111"/>
      <c r="FS54" s="111"/>
      <c r="FT54" s="111"/>
      <c r="FU54" s="111"/>
      <c r="FV54" s="111"/>
      <c r="FW54" s="111"/>
      <c r="FX54" s="111"/>
      <c r="FY54" s="111"/>
      <c r="FZ54" s="111"/>
      <c r="GA54" s="111"/>
      <c r="GB54" s="111"/>
      <c r="GC54" s="111"/>
      <c r="GD54" s="111"/>
      <c r="GE54" s="111"/>
      <c r="GF54" s="111"/>
      <c r="GG54" s="111"/>
      <c r="GH54" s="111"/>
      <c r="GI54" s="111"/>
      <c r="GJ54" s="111"/>
      <c r="GK54" s="111"/>
      <c r="GL54" s="111"/>
      <c r="GM54" s="111"/>
      <c r="GN54" s="111"/>
      <c r="GO54" s="111"/>
      <c r="GP54" s="111"/>
      <c r="GQ54" s="111"/>
      <c r="GR54" s="111"/>
      <c r="GS54" s="111"/>
      <c r="GT54" s="111"/>
      <c r="GU54" s="111"/>
      <c r="GV54" s="111"/>
      <c r="GW54" s="111"/>
      <c r="GX54" s="111"/>
      <c r="GY54" s="111"/>
      <c r="GZ54" s="111"/>
      <c r="HA54" s="111"/>
      <c r="HB54" s="111"/>
      <c r="HC54" s="111"/>
      <c r="HD54" s="111"/>
      <c r="HE54" s="111"/>
      <c r="HF54" s="111"/>
      <c r="HG54" s="111"/>
      <c r="HH54" s="111"/>
      <c r="HI54" s="111"/>
      <c r="HJ54" s="111"/>
      <c r="HK54" s="111"/>
      <c r="HL54" s="111"/>
      <c r="HM54" s="111"/>
      <c r="HN54" s="111"/>
      <c r="HO54" s="111"/>
      <c r="HP54" s="111"/>
      <c r="HQ54" s="111"/>
      <c r="HR54" s="111"/>
      <c r="HS54" s="111"/>
      <c r="HT54" s="111"/>
      <c r="HU54" s="111"/>
      <c r="HV54" s="111"/>
      <c r="HW54" s="111"/>
      <c r="HX54" s="111"/>
      <c r="HY54" s="111"/>
      <c r="HZ54" s="111"/>
      <c r="IA54" s="111"/>
      <c r="IB54" s="111"/>
      <c r="IC54" s="111"/>
      <c r="ID54" s="111"/>
      <c r="IE54" s="111"/>
      <c r="IF54" s="111"/>
      <c r="IG54" s="111"/>
      <c r="IH54" s="111"/>
      <c r="II54" s="111"/>
      <c r="IJ54" s="111"/>
      <c r="IK54" s="111"/>
      <c r="IL54" s="111"/>
      <c r="IM54" s="111"/>
      <c r="IN54" s="111"/>
      <c r="IO54" s="111"/>
      <c r="IP54" s="111"/>
      <c r="IQ54" s="111"/>
      <c r="IR54" s="111"/>
      <c r="IS54" s="111"/>
      <c r="IT54" s="111"/>
    </row>
    <row r="55" spans="1:254" s="268" customFormat="1">
      <c r="A55" s="129"/>
      <c r="B55" s="128"/>
      <c r="C55" s="111" t="s">
        <v>1125</v>
      </c>
      <c r="D55" s="111"/>
      <c r="E55" s="130"/>
      <c r="F55" s="131"/>
      <c r="G55" s="131">
        <v>0</v>
      </c>
      <c r="H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c r="BY55" s="111"/>
      <c r="BZ55" s="111"/>
      <c r="CA55" s="111"/>
      <c r="CB55" s="111"/>
      <c r="CC55" s="111"/>
      <c r="CD55" s="111"/>
      <c r="CE55" s="111"/>
      <c r="CF55" s="111"/>
      <c r="CG55" s="111"/>
      <c r="CH55" s="111"/>
      <c r="CI55" s="111"/>
      <c r="CJ55" s="111"/>
      <c r="CK55" s="111"/>
      <c r="CL55" s="111"/>
      <c r="CM55" s="111"/>
      <c r="CN55" s="111"/>
      <c r="CO55" s="111"/>
      <c r="CP55" s="111"/>
      <c r="CQ55" s="111"/>
      <c r="CR55" s="111"/>
      <c r="CS55" s="111"/>
      <c r="CT55" s="111"/>
      <c r="CU55" s="111"/>
      <c r="CV55" s="111"/>
      <c r="CW55" s="111"/>
      <c r="CX55" s="111"/>
      <c r="CY55" s="111"/>
      <c r="CZ55" s="111"/>
      <c r="DA55" s="111"/>
      <c r="DB55" s="111"/>
      <c r="DC55" s="111"/>
      <c r="DD55" s="111"/>
      <c r="DE55" s="111"/>
      <c r="DF55" s="111"/>
      <c r="DG55" s="111"/>
      <c r="DH55" s="111"/>
      <c r="DI55" s="111"/>
      <c r="DJ55" s="111"/>
      <c r="DK55" s="111"/>
      <c r="DL55" s="111"/>
      <c r="DM55" s="111"/>
      <c r="DN55" s="111"/>
      <c r="DO55" s="111"/>
      <c r="DP55" s="111"/>
      <c r="DQ55" s="111"/>
      <c r="DR55" s="111"/>
      <c r="DS55" s="111"/>
      <c r="DT55" s="111"/>
      <c r="DU55" s="111"/>
      <c r="DV55" s="111"/>
      <c r="DW55" s="111"/>
      <c r="DX55" s="111"/>
      <c r="DY55" s="111"/>
      <c r="DZ55" s="111"/>
      <c r="EA55" s="111"/>
      <c r="EB55" s="111"/>
      <c r="EC55" s="111"/>
      <c r="ED55" s="111"/>
      <c r="EE55" s="111"/>
      <c r="EF55" s="111"/>
      <c r="EG55" s="111"/>
      <c r="EH55" s="111"/>
      <c r="EI55" s="111"/>
      <c r="EJ55" s="111"/>
      <c r="EK55" s="111"/>
      <c r="EL55" s="111"/>
      <c r="EM55" s="111"/>
      <c r="EN55" s="111"/>
      <c r="EO55" s="111"/>
      <c r="EP55" s="111"/>
      <c r="EQ55" s="111"/>
      <c r="ER55" s="111"/>
      <c r="ES55" s="111"/>
      <c r="ET55" s="111"/>
      <c r="EU55" s="111"/>
      <c r="EV55" s="111"/>
      <c r="EW55" s="111"/>
      <c r="EX55" s="111"/>
      <c r="EY55" s="111"/>
      <c r="EZ55" s="111"/>
      <c r="FA55" s="111"/>
      <c r="FB55" s="111"/>
      <c r="FC55" s="111"/>
      <c r="FD55" s="111"/>
      <c r="FE55" s="111"/>
      <c r="FF55" s="111"/>
      <c r="FG55" s="111"/>
      <c r="FH55" s="111"/>
      <c r="FI55" s="111"/>
      <c r="FJ55" s="111"/>
      <c r="FK55" s="111"/>
      <c r="FL55" s="111"/>
      <c r="FM55" s="111"/>
      <c r="FN55" s="111"/>
      <c r="FO55" s="111"/>
      <c r="FP55" s="111"/>
      <c r="FQ55" s="111"/>
      <c r="FR55" s="111"/>
      <c r="FS55" s="111"/>
      <c r="FT55" s="111"/>
      <c r="FU55" s="111"/>
      <c r="FV55" s="111"/>
      <c r="FW55" s="111"/>
      <c r="FX55" s="111"/>
      <c r="FY55" s="111"/>
      <c r="FZ55" s="111"/>
      <c r="GA55" s="111"/>
      <c r="GB55" s="111"/>
      <c r="GC55" s="111"/>
      <c r="GD55" s="111"/>
      <c r="GE55" s="111"/>
      <c r="GF55" s="111"/>
      <c r="GG55" s="111"/>
      <c r="GH55" s="111"/>
      <c r="GI55" s="111"/>
      <c r="GJ55" s="111"/>
      <c r="GK55" s="111"/>
      <c r="GL55" s="111"/>
      <c r="GM55" s="111"/>
      <c r="GN55" s="111"/>
      <c r="GO55" s="111"/>
      <c r="GP55" s="111"/>
      <c r="GQ55" s="111"/>
      <c r="GR55" s="111"/>
      <c r="GS55" s="111"/>
      <c r="GT55" s="111"/>
      <c r="GU55" s="111"/>
      <c r="GV55" s="111"/>
      <c r="GW55" s="111"/>
      <c r="GX55" s="111"/>
      <c r="GY55" s="111"/>
      <c r="GZ55" s="111"/>
      <c r="HA55" s="111"/>
      <c r="HB55" s="111"/>
      <c r="HC55" s="111"/>
      <c r="HD55" s="111"/>
      <c r="HE55" s="111"/>
      <c r="HF55" s="111"/>
      <c r="HG55" s="111"/>
      <c r="HH55" s="111"/>
      <c r="HI55" s="111"/>
      <c r="HJ55" s="111"/>
      <c r="HK55" s="111"/>
      <c r="HL55" s="111"/>
      <c r="HM55" s="111"/>
      <c r="HN55" s="111"/>
      <c r="HO55" s="111"/>
      <c r="HP55" s="111"/>
      <c r="HQ55" s="111"/>
      <c r="HR55" s="111"/>
      <c r="HS55" s="111"/>
      <c r="HT55" s="111"/>
      <c r="HU55" s="111"/>
      <c r="HV55" s="111"/>
      <c r="HW55" s="111"/>
      <c r="HX55" s="111"/>
      <c r="HY55" s="111"/>
      <c r="HZ55" s="111"/>
      <c r="IA55" s="111"/>
      <c r="IB55" s="111"/>
      <c r="IC55" s="111"/>
      <c r="ID55" s="111"/>
      <c r="IE55" s="111"/>
      <c r="IF55" s="111"/>
      <c r="IG55" s="111"/>
      <c r="IH55" s="111"/>
      <c r="II55" s="111"/>
      <c r="IJ55" s="111"/>
      <c r="IK55" s="111"/>
      <c r="IL55" s="111"/>
      <c r="IM55" s="111"/>
      <c r="IN55" s="111"/>
      <c r="IO55" s="111"/>
      <c r="IP55" s="111"/>
      <c r="IQ55" s="111"/>
      <c r="IR55" s="111"/>
      <c r="IS55" s="111"/>
      <c r="IT55" s="111"/>
    </row>
    <row r="56" spans="1:254" s="268" customFormat="1">
      <c r="A56" s="129"/>
      <c r="B56" s="128"/>
      <c r="C56" s="111"/>
      <c r="D56" s="111"/>
      <c r="E56" s="130"/>
      <c r="F56" s="131"/>
      <c r="G56" s="131"/>
      <c r="H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1"/>
      <c r="CR56" s="111"/>
      <c r="CS56" s="111"/>
      <c r="CT56" s="111"/>
      <c r="CU56" s="111"/>
      <c r="CV56" s="111"/>
      <c r="CW56" s="111"/>
      <c r="CX56" s="111"/>
      <c r="CY56" s="111"/>
      <c r="CZ56" s="111"/>
      <c r="DA56" s="111"/>
      <c r="DB56" s="111"/>
      <c r="DC56" s="111"/>
      <c r="DD56" s="111"/>
      <c r="DE56" s="111"/>
      <c r="DF56" s="111"/>
      <c r="DG56" s="111"/>
      <c r="DH56" s="111"/>
      <c r="DI56" s="111"/>
      <c r="DJ56" s="111"/>
      <c r="DK56" s="111"/>
      <c r="DL56" s="111"/>
      <c r="DM56" s="111"/>
      <c r="DN56" s="111"/>
      <c r="DO56" s="111"/>
      <c r="DP56" s="111"/>
      <c r="DQ56" s="111"/>
      <c r="DR56" s="111"/>
      <c r="DS56" s="111"/>
      <c r="DT56" s="111"/>
      <c r="DU56" s="111"/>
      <c r="DV56" s="111"/>
      <c r="DW56" s="111"/>
      <c r="DX56" s="111"/>
      <c r="DY56" s="111"/>
      <c r="DZ56" s="111"/>
      <c r="EA56" s="111"/>
      <c r="EB56" s="111"/>
      <c r="EC56" s="111"/>
      <c r="ED56" s="111"/>
      <c r="EE56" s="111"/>
      <c r="EF56" s="111"/>
      <c r="EG56" s="111"/>
      <c r="EH56" s="111"/>
      <c r="EI56" s="111"/>
      <c r="EJ56" s="111"/>
      <c r="EK56" s="111"/>
      <c r="EL56" s="111"/>
      <c r="EM56" s="111"/>
      <c r="EN56" s="111"/>
      <c r="EO56" s="111"/>
      <c r="EP56" s="111"/>
      <c r="EQ56" s="111"/>
      <c r="ER56" s="111"/>
      <c r="ES56" s="111"/>
      <c r="ET56" s="111"/>
      <c r="EU56" s="111"/>
      <c r="EV56" s="111"/>
      <c r="EW56" s="111"/>
      <c r="EX56" s="111"/>
      <c r="EY56" s="111"/>
      <c r="EZ56" s="111"/>
      <c r="FA56" s="111"/>
      <c r="FB56" s="111"/>
      <c r="FC56" s="111"/>
      <c r="FD56" s="111"/>
      <c r="FE56" s="111"/>
      <c r="FF56" s="111"/>
      <c r="FG56" s="111"/>
      <c r="FH56" s="111"/>
      <c r="FI56" s="111"/>
      <c r="FJ56" s="111"/>
      <c r="FK56" s="111"/>
      <c r="FL56" s="111"/>
      <c r="FM56" s="111"/>
      <c r="FN56" s="111"/>
      <c r="FO56" s="111"/>
      <c r="FP56" s="111"/>
      <c r="FQ56" s="111"/>
      <c r="FR56" s="111"/>
      <c r="FS56" s="111"/>
      <c r="FT56" s="111"/>
      <c r="FU56" s="111"/>
      <c r="FV56" s="111"/>
      <c r="FW56" s="111"/>
      <c r="FX56" s="111"/>
      <c r="FY56" s="111"/>
      <c r="FZ56" s="111"/>
      <c r="GA56" s="111"/>
      <c r="GB56" s="111"/>
      <c r="GC56" s="111"/>
      <c r="GD56" s="111"/>
      <c r="GE56" s="111"/>
      <c r="GF56" s="111"/>
      <c r="GG56" s="111"/>
      <c r="GH56" s="111"/>
      <c r="GI56" s="111"/>
      <c r="GJ56" s="111"/>
      <c r="GK56" s="111"/>
      <c r="GL56" s="111"/>
      <c r="GM56" s="111"/>
      <c r="GN56" s="111"/>
      <c r="GO56" s="111"/>
      <c r="GP56" s="111"/>
      <c r="GQ56" s="111"/>
      <c r="GR56" s="111"/>
      <c r="GS56" s="111"/>
      <c r="GT56" s="111"/>
      <c r="GU56" s="111"/>
      <c r="GV56" s="111"/>
      <c r="GW56" s="111"/>
      <c r="GX56" s="111"/>
      <c r="GY56" s="111"/>
      <c r="GZ56" s="111"/>
      <c r="HA56" s="111"/>
      <c r="HB56" s="111"/>
      <c r="HC56" s="111"/>
      <c r="HD56" s="111"/>
      <c r="HE56" s="111"/>
      <c r="HF56" s="111"/>
      <c r="HG56" s="111"/>
      <c r="HH56" s="111"/>
      <c r="HI56" s="111"/>
      <c r="HJ56" s="111"/>
      <c r="HK56" s="111"/>
      <c r="HL56" s="111"/>
      <c r="HM56" s="111"/>
      <c r="HN56" s="111"/>
      <c r="HO56" s="111"/>
      <c r="HP56" s="111"/>
      <c r="HQ56" s="111"/>
      <c r="HR56" s="111"/>
      <c r="HS56" s="111"/>
      <c r="HT56" s="111"/>
      <c r="HU56" s="111"/>
      <c r="HV56" s="111"/>
      <c r="HW56" s="111"/>
      <c r="HX56" s="111"/>
      <c r="HY56" s="111"/>
      <c r="HZ56" s="111"/>
      <c r="IA56" s="111"/>
      <c r="IB56" s="111"/>
      <c r="IC56" s="111"/>
      <c r="ID56" s="111"/>
      <c r="IE56" s="111"/>
      <c r="IF56" s="111"/>
      <c r="IG56" s="111"/>
      <c r="IH56" s="111"/>
      <c r="II56" s="111"/>
      <c r="IJ56" s="111"/>
      <c r="IK56" s="111"/>
      <c r="IL56" s="111"/>
      <c r="IM56" s="111"/>
      <c r="IN56" s="111"/>
      <c r="IO56" s="111"/>
      <c r="IP56" s="111"/>
      <c r="IQ56" s="111"/>
      <c r="IR56" s="111"/>
      <c r="IS56" s="111"/>
      <c r="IT56" s="111"/>
    </row>
    <row r="57" spans="1:254">
      <c r="B57" s="128"/>
      <c r="C57" s="119" t="s">
        <v>1126</v>
      </c>
      <c r="D57" s="119"/>
      <c r="E57" s="120"/>
      <c r="F57" s="121"/>
      <c r="G57" s="121">
        <f>G55+G53</f>
        <v>0</v>
      </c>
      <c r="H57" s="111"/>
    </row>
    <row r="58" spans="1:254" s="110" customFormat="1">
      <c r="A58" s="129"/>
      <c r="B58" s="109"/>
      <c r="D58" s="171"/>
      <c r="E58" s="106"/>
      <c r="F58" s="107"/>
      <c r="G58" s="107"/>
      <c r="H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132"/>
      <c r="CQ58" s="132"/>
      <c r="CR58" s="132"/>
      <c r="CS58" s="132"/>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132"/>
      <c r="FF58" s="132"/>
      <c r="FG58" s="132"/>
      <c r="FH58" s="132"/>
      <c r="FI58" s="132"/>
      <c r="FJ58" s="132"/>
      <c r="FK58" s="132"/>
      <c r="FL58" s="132"/>
      <c r="FM58" s="132"/>
      <c r="FN58" s="132"/>
      <c r="FO58" s="132"/>
      <c r="FP58" s="132"/>
      <c r="FQ58" s="132"/>
      <c r="FR58" s="132"/>
      <c r="FS58" s="132"/>
      <c r="FT58" s="132"/>
      <c r="FU58" s="132"/>
      <c r="FV58" s="132"/>
      <c r="FW58" s="132"/>
      <c r="FX58" s="132"/>
      <c r="FY58" s="132"/>
      <c r="FZ58" s="132"/>
      <c r="GA58" s="132"/>
      <c r="GB58" s="132"/>
      <c r="GC58" s="132"/>
      <c r="GD58" s="132"/>
      <c r="GE58" s="132"/>
      <c r="GF58" s="132"/>
      <c r="GG58" s="132"/>
      <c r="GH58" s="132"/>
      <c r="GI58" s="132"/>
      <c r="GJ58" s="132"/>
      <c r="GK58" s="132"/>
      <c r="GL58" s="132"/>
      <c r="GM58" s="132"/>
      <c r="GN58" s="132"/>
      <c r="GO58" s="132"/>
      <c r="GP58" s="132"/>
      <c r="GQ58" s="132"/>
      <c r="GR58" s="132"/>
      <c r="GS58" s="132"/>
      <c r="GT58" s="132"/>
      <c r="GU58" s="132"/>
      <c r="GV58" s="132"/>
      <c r="GW58" s="132"/>
      <c r="GX58" s="132"/>
      <c r="GY58" s="132"/>
      <c r="GZ58" s="132"/>
      <c r="HA58" s="132"/>
      <c r="HB58" s="132"/>
      <c r="HC58" s="132"/>
      <c r="HD58" s="132"/>
      <c r="HE58" s="132"/>
      <c r="HF58" s="132"/>
      <c r="HG58" s="132"/>
      <c r="HH58" s="132"/>
      <c r="HI58" s="132"/>
      <c r="HJ58" s="132"/>
      <c r="HK58" s="132"/>
      <c r="HL58" s="132"/>
      <c r="HM58" s="132"/>
      <c r="HN58" s="132"/>
      <c r="HO58" s="132"/>
      <c r="HP58" s="132"/>
      <c r="HQ58" s="132"/>
      <c r="HR58" s="132"/>
      <c r="HS58" s="132"/>
      <c r="HT58" s="132"/>
      <c r="HU58" s="132"/>
      <c r="HV58" s="132"/>
      <c r="HW58" s="132"/>
      <c r="HX58" s="132"/>
      <c r="HY58" s="132"/>
      <c r="HZ58" s="132"/>
      <c r="IA58" s="132"/>
      <c r="IB58" s="132"/>
      <c r="IC58" s="132"/>
      <c r="ID58" s="132"/>
      <c r="IE58" s="132"/>
      <c r="IF58" s="132"/>
      <c r="IG58" s="132"/>
      <c r="IH58" s="132"/>
      <c r="II58" s="132"/>
      <c r="IJ58" s="132"/>
      <c r="IK58" s="132"/>
      <c r="IL58" s="132"/>
      <c r="IM58" s="132"/>
      <c r="IN58" s="132"/>
      <c r="IO58" s="132"/>
      <c r="IP58" s="132"/>
      <c r="IQ58" s="132"/>
      <c r="IR58" s="132"/>
      <c r="IS58" s="132"/>
      <c r="IT58" s="132"/>
    </row>
    <row r="59" spans="1:254" s="110" customFormat="1">
      <c r="A59" s="129"/>
      <c r="B59" s="109"/>
      <c r="C59" s="65" t="s">
        <v>774</v>
      </c>
      <c r="D59" s="65"/>
      <c r="E59" s="106"/>
      <c r="F59" s="107"/>
      <c r="G59" s="107"/>
      <c r="H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I59" s="132"/>
      <c r="CJ59" s="132"/>
      <c r="CK59" s="132"/>
      <c r="CL59" s="132"/>
      <c r="CM59" s="132"/>
      <c r="CN59" s="132"/>
      <c r="CO59" s="132"/>
      <c r="CP59" s="132"/>
      <c r="CQ59" s="132"/>
      <c r="CR59" s="132"/>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c r="EO59" s="132"/>
      <c r="EP59" s="132"/>
      <c r="EQ59" s="132"/>
      <c r="ER59" s="132"/>
      <c r="ES59" s="132"/>
      <c r="ET59" s="132"/>
      <c r="EU59" s="132"/>
      <c r="EV59" s="132"/>
      <c r="EW59" s="132"/>
      <c r="EX59" s="132"/>
      <c r="EY59" s="132"/>
      <c r="EZ59" s="132"/>
      <c r="FA59" s="132"/>
      <c r="FB59" s="132"/>
      <c r="FC59" s="132"/>
      <c r="FD59" s="132"/>
      <c r="FE59" s="132"/>
      <c r="FF59" s="132"/>
      <c r="FG59" s="132"/>
      <c r="FH59" s="132"/>
      <c r="FI59" s="132"/>
      <c r="FJ59" s="132"/>
      <c r="FK59" s="132"/>
      <c r="FL59" s="132"/>
      <c r="FM59" s="132"/>
      <c r="FN59" s="132"/>
      <c r="FO59" s="132"/>
      <c r="FP59" s="132"/>
      <c r="FQ59" s="132"/>
      <c r="FR59" s="132"/>
      <c r="FS59" s="132"/>
      <c r="FT59" s="132"/>
      <c r="FU59" s="132"/>
      <c r="FV59" s="132"/>
      <c r="FW59" s="132"/>
      <c r="FX59" s="132"/>
      <c r="FY59" s="132"/>
      <c r="FZ59" s="132"/>
      <c r="GA59" s="132"/>
      <c r="GB59" s="132"/>
      <c r="GC59" s="132"/>
      <c r="GD59" s="132"/>
      <c r="GE59" s="132"/>
      <c r="GF59" s="132"/>
      <c r="GG59" s="132"/>
      <c r="GH59" s="132"/>
      <c r="GI59" s="132"/>
      <c r="GJ59" s="132"/>
      <c r="GK59" s="132"/>
      <c r="GL59" s="132"/>
      <c r="GM59" s="132"/>
      <c r="GN59" s="132"/>
      <c r="GO59" s="132"/>
      <c r="GP59" s="132"/>
      <c r="GQ59" s="132"/>
      <c r="GR59" s="132"/>
      <c r="GS59" s="132"/>
      <c r="GT59" s="132"/>
      <c r="GU59" s="132"/>
      <c r="GV59" s="132"/>
      <c r="GW59" s="132"/>
      <c r="GX59" s="132"/>
      <c r="GY59" s="132"/>
      <c r="GZ59" s="132"/>
      <c r="HA59" s="132"/>
      <c r="HB59" s="132"/>
      <c r="HC59" s="132"/>
      <c r="HD59" s="132"/>
      <c r="HE59" s="132"/>
      <c r="HF59" s="132"/>
      <c r="HG59" s="132"/>
      <c r="HH59" s="132"/>
      <c r="HI59" s="132"/>
      <c r="HJ59" s="132"/>
      <c r="HK59" s="132"/>
      <c r="HL59" s="132"/>
      <c r="HM59" s="132"/>
      <c r="HN59" s="132"/>
      <c r="HO59" s="132"/>
      <c r="HP59" s="132"/>
      <c r="HQ59" s="132"/>
      <c r="HR59" s="132"/>
      <c r="HS59" s="132"/>
      <c r="HT59" s="132"/>
      <c r="HU59" s="132"/>
      <c r="HV59" s="132"/>
      <c r="HW59" s="132"/>
      <c r="HX59" s="132"/>
      <c r="HY59" s="132"/>
      <c r="HZ59" s="132"/>
      <c r="IA59" s="132"/>
      <c r="IB59" s="132"/>
      <c r="IC59" s="132"/>
      <c r="ID59" s="132"/>
      <c r="IE59" s="132"/>
      <c r="IF59" s="132"/>
      <c r="IG59" s="132"/>
      <c r="IH59" s="132"/>
      <c r="II59" s="132"/>
      <c r="IJ59" s="132"/>
      <c r="IK59" s="132"/>
      <c r="IL59" s="132"/>
      <c r="IM59" s="132"/>
      <c r="IN59" s="132"/>
      <c r="IO59" s="132"/>
      <c r="IP59" s="132"/>
      <c r="IQ59" s="132"/>
      <c r="IR59" s="132"/>
      <c r="IS59" s="132"/>
      <c r="IT59" s="132"/>
    </row>
    <row r="60" spans="1:254" s="110" customFormat="1">
      <c r="A60" s="129"/>
      <c r="B60" s="109"/>
      <c r="D60" s="171"/>
      <c r="E60" s="106"/>
      <c r="F60" s="107"/>
      <c r="G60" s="107"/>
      <c r="H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32"/>
      <c r="BR60" s="132"/>
      <c r="BS60" s="132"/>
      <c r="BT60" s="132"/>
      <c r="BU60" s="132"/>
      <c r="BV60" s="132"/>
      <c r="BW60" s="132"/>
      <c r="BX60" s="132"/>
      <c r="BY60" s="132"/>
      <c r="BZ60" s="132"/>
      <c r="CA60" s="132"/>
      <c r="CB60" s="132"/>
      <c r="CC60" s="132"/>
      <c r="CD60" s="132"/>
      <c r="CE60" s="132"/>
      <c r="CF60" s="132"/>
      <c r="CG60" s="132"/>
      <c r="CH60" s="132"/>
      <c r="CI60" s="132"/>
      <c r="CJ60" s="132"/>
      <c r="CK60" s="132"/>
      <c r="CL60" s="132"/>
      <c r="CM60" s="132"/>
      <c r="CN60" s="132"/>
      <c r="CO60" s="132"/>
      <c r="CP60" s="132"/>
      <c r="CQ60" s="132"/>
      <c r="CR60" s="132"/>
      <c r="CS60" s="132"/>
      <c r="CT60" s="132"/>
      <c r="CU60" s="132"/>
      <c r="CV60" s="132"/>
      <c r="CW60" s="132"/>
      <c r="CX60" s="132"/>
      <c r="CY60" s="132"/>
      <c r="CZ60" s="132"/>
      <c r="DA60" s="132"/>
      <c r="DB60" s="132"/>
      <c r="DC60" s="132"/>
      <c r="DD60" s="132"/>
      <c r="DE60" s="132"/>
      <c r="DF60" s="132"/>
      <c r="DG60" s="132"/>
      <c r="DH60" s="132"/>
      <c r="DI60" s="132"/>
      <c r="DJ60" s="132"/>
      <c r="DK60" s="132"/>
      <c r="DL60" s="132"/>
      <c r="DM60" s="132"/>
      <c r="DN60" s="132"/>
      <c r="DO60" s="132"/>
      <c r="DP60" s="132"/>
      <c r="DQ60" s="132"/>
      <c r="DR60" s="132"/>
      <c r="DS60" s="132"/>
      <c r="DT60" s="132"/>
      <c r="DU60" s="132"/>
      <c r="DV60" s="132"/>
      <c r="DW60" s="132"/>
      <c r="DX60" s="132"/>
      <c r="DY60" s="132"/>
      <c r="DZ60" s="132"/>
      <c r="EA60" s="132"/>
      <c r="EB60" s="132"/>
      <c r="EC60" s="132"/>
      <c r="ED60" s="132"/>
      <c r="EE60" s="132"/>
      <c r="EF60" s="132"/>
      <c r="EG60" s="132"/>
      <c r="EH60" s="132"/>
      <c r="EI60" s="132"/>
      <c r="EJ60" s="132"/>
      <c r="EK60" s="132"/>
      <c r="EL60" s="132"/>
      <c r="EM60" s="132"/>
      <c r="EN60" s="132"/>
      <c r="EO60" s="132"/>
      <c r="EP60" s="132"/>
      <c r="EQ60" s="132"/>
      <c r="ER60" s="132"/>
      <c r="ES60" s="132"/>
      <c r="ET60" s="132"/>
      <c r="EU60" s="132"/>
      <c r="EV60" s="132"/>
      <c r="EW60" s="132"/>
      <c r="EX60" s="132"/>
      <c r="EY60" s="132"/>
      <c r="EZ60" s="132"/>
      <c r="FA60" s="132"/>
      <c r="FB60" s="132"/>
      <c r="FC60" s="132"/>
      <c r="FD60" s="132"/>
      <c r="FE60" s="132"/>
      <c r="FF60" s="132"/>
      <c r="FG60" s="132"/>
      <c r="FH60" s="132"/>
      <c r="FI60" s="132"/>
      <c r="FJ60" s="132"/>
      <c r="FK60" s="132"/>
      <c r="FL60" s="132"/>
      <c r="FM60" s="132"/>
      <c r="FN60" s="132"/>
      <c r="FO60" s="132"/>
      <c r="FP60" s="132"/>
      <c r="FQ60" s="132"/>
      <c r="FR60" s="132"/>
      <c r="FS60" s="132"/>
      <c r="FT60" s="132"/>
      <c r="FU60" s="132"/>
      <c r="FV60" s="132"/>
      <c r="FW60" s="132"/>
      <c r="FX60" s="132"/>
      <c r="FY60" s="132"/>
      <c r="FZ60" s="132"/>
      <c r="GA60" s="132"/>
      <c r="GB60" s="132"/>
      <c r="GC60" s="132"/>
      <c r="GD60" s="132"/>
      <c r="GE60" s="132"/>
      <c r="GF60" s="132"/>
      <c r="GG60" s="132"/>
      <c r="GH60" s="132"/>
      <c r="GI60" s="132"/>
      <c r="GJ60" s="132"/>
      <c r="GK60" s="132"/>
      <c r="GL60" s="132"/>
      <c r="GM60" s="132"/>
      <c r="GN60" s="132"/>
      <c r="GO60" s="132"/>
      <c r="GP60" s="132"/>
      <c r="GQ60" s="132"/>
      <c r="GR60" s="132"/>
      <c r="GS60" s="132"/>
      <c r="GT60" s="132"/>
      <c r="GU60" s="132"/>
      <c r="GV60" s="132"/>
      <c r="GW60" s="132"/>
      <c r="GX60" s="132"/>
      <c r="GY60" s="132"/>
      <c r="GZ60" s="132"/>
      <c r="HA60" s="132"/>
      <c r="HB60" s="132"/>
      <c r="HC60" s="132"/>
      <c r="HD60" s="132"/>
      <c r="HE60" s="132"/>
      <c r="HF60" s="132"/>
      <c r="HG60" s="132"/>
      <c r="HH60" s="132"/>
      <c r="HI60" s="132"/>
      <c r="HJ60" s="132"/>
      <c r="HK60" s="132"/>
      <c r="HL60" s="132"/>
      <c r="HM60" s="132"/>
      <c r="HN60" s="132"/>
      <c r="HO60" s="132"/>
      <c r="HP60" s="132"/>
      <c r="HQ60" s="132"/>
      <c r="HR60" s="132"/>
      <c r="HS60" s="132"/>
      <c r="HT60" s="132"/>
      <c r="HU60" s="132"/>
      <c r="HV60" s="132"/>
      <c r="HW60" s="132"/>
      <c r="HX60" s="132"/>
      <c r="HY60" s="132"/>
      <c r="HZ60" s="132"/>
      <c r="IA60" s="132"/>
      <c r="IB60" s="132"/>
      <c r="IC60" s="132"/>
      <c r="ID60" s="132"/>
      <c r="IE60" s="132"/>
      <c r="IF60" s="132"/>
      <c r="IG60" s="132"/>
      <c r="IH60" s="132"/>
      <c r="II60" s="132"/>
      <c r="IJ60" s="132"/>
      <c r="IK60" s="132"/>
      <c r="IL60" s="132"/>
      <c r="IM60" s="132"/>
      <c r="IN60" s="132"/>
      <c r="IO60" s="132"/>
      <c r="IP60" s="132"/>
      <c r="IQ60" s="132"/>
      <c r="IR60" s="132"/>
      <c r="IS60" s="132"/>
      <c r="IT60" s="132"/>
    </row>
    <row r="61" spans="1:254" s="110" customFormat="1">
      <c r="A61" s="129"/>
      <c r="B61" s="109"/>
      <c r="D61" s="171"/>
      <c r="E61" s="106"/>
      <c r="F61" s="107"/>
      <c r="G61" s="107"/>
      <c r="H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32"/>
      <c r="BO61" s="132"/>
      <c r="BP61" s="132"/>
      <c r="BQ61" s="132"/>
      <c r="BR61" s="132"/>
      <c r="BS61" s="132"/>
      <c r="BT61" s="132"/>
      <c r="BU61" s="132"/>
      <c r="BV61" s="132"/>
      <c r="BW61" s="132"/>
      <c r="BX61" s="132"/>
      <c r="BY61" s="132"/>
      <c r="BZ61" s="132"/>
      <c r="CA61" s="132"/>
      <c r="CB61" s="132"/>
      <c r="CC61" s="132"/>
      <c r="CD61" s="132"/>
      <c r="CE61" s="132"/>
      <c r="CF61" s="132"/>
      <c r="CG61" s="132"/>
      <c r="CH61" s="132"/>
      <c r="CI61" s="132"/>
      <c r="CJ61" s="132"/>
      <c r="CK61" s="132"/>
      <c r="CL61" s="132"/>
      <c r="CM61" s="132"/>
      <c r="CN61" s="132"/>
      <c r="CO61" s="132"/>
      <c r="CP61" s="132"/>
      <c r="CQ61" s="132"/>
      <c r="CR61" s="132"/>
      <c r="CS61" s="132"/>
      <c r="CT61" s="132"/>
      <c r="CU61" s="132"/>
      <c r="CV61" s="132"/>
      <c r="CW61" s="132"/>
      <c r="CX61" s="132"/>
      <c r="CY61" s="132"/>
      <c r="CZ61" s="132"/>
      <c r="DA61" s="132"/>
      <c r="DB61" s="132"/>
      <c r="DC61" s="132"/>
      <c r="DD61" s="132"/>
      <c r="DE61" s="132"/>
      <c r="DF61" s="132"/>
      <c r="DG61" s="132"/>
      <c r="DH61" s="132"/>
      <c r="DI61" s="132"/>
      <c r="DJ61" s="132"/>
      <c r="DK61" s="132"/>
      <c r="DL61" s="132"/>
      <c r="DM61" s="132"/>
      <c r="DN61" s="132"/>
      <c r="DO61" s="132"/>
      <c r="DP61" s="132"/>
      <c r="DQ61" s="132"/>
      <c r="DR61" s="132"/>
      <c r="DS61" s="132"/>
      <c r="DT61" s="132"/>
      <c r="DU61" s="132"/>
      <c r="DV61" s="132"/>
      <c r="DW61" s="132"/>
      <c r="DX61" s="132"/>
      <c r="DY61" s="132"/>
      <c r="DZ61" s="132"/>
      <c r="EA61" s="132"/>
      <c r="EB61" s="132"/>
      <c r="EC61" s="132"/>
      <c r="ED61" s="132"/>
      <c r="EE61" s="132"/>
      <c r="EF61" s="132"/>
      <c r="EG61" s="132"/>
      <c r="EH61" s="132"/>
      <c r="EI61" s="132"/>
      <c r="EJ61" s="132"/>
      <c r="EK61" s="132"/>
      <c r="EL61" s="132"/>
      <c r="EM61" s="132"/>
      <c r="EN61" s="132"/>
      <c r="EO61" s="132"/>
      <c r="EP61" s="132"/>
      <c r="EQ61" s="132"/>
      <c r="ER61" s="132"/>
      <c r="ES61" s="132"/>
      <c r="ET61" s="132"/>
      <c r="EU61" s="132"/>
      <c r="EV61" s="132"/>
      <c r="EW61" s="132"/>
      <c r="EX61" s="132"/>
      <c r="EY61" s="132"/>
      <c r="EZ61" s="132"/>
      <c r="FA61" s="132"/>
      <c r="FB61" s="132"/>
      <c r="FC61" s="132"/>
      <c r="FD61" s="132"/>
      <c r="FE61" s="132"/>
      <c r="FF61" s="132"/>
      <c r="FG61" s="132"/>
      <c r="FH61" s="132"/>
      <c r="FI61" s="132"/>
      <c r="FJ61" s="132"/>
      <c r="FK61" s="132"/>
      <c r="FL61" s="132"/>
      <c r="FM61" s="132"/>
      <c r="FN61" s="132"/>
      <c r="FO61" s="132"/>
      <c r="FP61" s="132"/>
      <c r="FQ61" s="132"/>
      <c r="FR61" s="132"/>
      <c r="FS61" s="132"/>
      <c r="FT61" s="132"/>
      <c r="FU61" s="132"/>
      <c r="FV61" s="132"/>
      <c r="FW61" s="132"/>
      <c r="FX61" s="132"/>
      <c r="FY61" s="132"/>
      <c r="FZ61" s="132"/>
      <c r="GA61" s="132"/>
      <c r="GB61" s="132"/>
      <c r="GC61" s="132"/>
      <c r="GD61" s="132"/>
      <c r="GE61" s="132"/>
      <c r="GF61" s="132"/>
      <c r="GG61" s="132"/>
      <c r="GH61" s="132"/>
      <c r="GI61" s="132"/>
      <c r="GJ61" s="132"/>
      <c r="GK61" s="132"/>
      <c r="GL61" s="132"/>
      <c r="GM61" s="132"/>
      <c r="GN61" s="132"/>
      <c r="GO61" s="132"/>
      <c r="GP61" s="132"/>
      <c r="GQ61" s="132"/>
      <c r="GR61" s="132"/>
      <c r="GS61" s="132"/>
      <c r="GT61" s="132"/>
      <c r="GU61" s="132"/>
      <c r="GV61" s="132"/>
      <c r="GW61" s="132"/>
      <c r="GX61" s="132"/>
      <c r="GY61" s="132"/>
      <c r="GZ61" s="132"/>
      <c r="HA61" s="132"/>
      <c r="HB61" s="132"/>
      <c r="HC61" s="132"/>
      <c r="HD61" s="132"/>
      <c r="HE61" s="132"/>
      <c r="HF61" s="132"/>
      <c r="HG61" s="132"/>
      <c r="HH61" s="132"/>
      <c r="HI61" s="132"/>
      <c r="HJ61" s="132"/>
      <c r="HK61" s="132"/>
      <c r="HL61" s="132"/>
      <c r="HM61" s="132"/>
      <c r="HN61" s="132"/>
      <c r="HO61" s="132"/>
      <c r="HP61" s="132"/>
      <c r="HQ61" s="132"/>
      <c r="HR61" s="132"/>
      <c r="HS61" s="132"/>
      <c r="HT61" s="132"/>
      <c r="HU61" s="132"/>
      <c r="HV61" s="132"/>
      <c r="HW61" s="132"/>
      <c r="HX61" s="132"/>
      <c r="HY61" s="132"/>
      <c r="HZ61" s="132"/>
      <c r="IA61" s="132"/>
      <c r="IB61" s="132"/>
      <c r="IC61" s="132"/>
      <c r="ID61" s="132"/>
      <c r="IE61" s="132"/>
      <c r="IF61" s="132"/>
      <c r="IG61" s="132"/>
      <c r="IH61" s="132"/>
      <c r="II61" s="132"/>
      <c r="IJ61" s="132"/>
      <c r="IK61" s="132"/>
      <c r="IL61" s="132"/>
      <c r="IM61" s="132"/>
      <c r="IN61" s="132"/>
      <c r="IO61" s="132"/>
      <c r="IP61" s="132"/>
      <c r="IQ61" s="132"/>
      <c r="IR61" s="132"/>
      <c r="IS61" s="132"/>
      <c r="IT61" s="132"/>
    </row>
    <row r="62" spans="1:254" s="110" customFormat="1">
      <c r="A62" s="129"/>
      <c r="B62" s="109"/>
      <c r="D62" s="171"/>
      <c r="E62" s="106"/>
      <c r="F62" s="107"/>
      <c r="G62" s="107"/>
      <c r="H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c r="BL62" s="132"/>
      <c r="BM62" s="132"/>
      <c r="BN62" s="132"/>
      <c r="BO62" s="132"/>
      <c r="BP62" s="132"/>
      <c r="BQ62" s="132"/>
      <c r="BR62" s="132"/>
      <c r="BS62" s="132"/>
      <c r="BT62" s="132"/>
      <c r="BU62" s="132"/>
      <c r="BV62" s="132"/>
      <c r="BW62" s="132"/>
      <c r="BX62" s="132"/>
      <c r="BY62" s="132"/>
      <c r="BZ62" s="132"/>
      <c r="CA62" s="132"/>
      <c r="CB62" s="132"/>
      <c r="CC62" s="132"/>
      <c r="CD62" s="132"/>
      <c r="CE62" s="132"/>
      <c r="CF62" s="132"/>
      <c r="CG62" s="132"/>
      <c r="CH62" s="132"/>
      <c r="CI62" s="132"/>
      <c r="CJ62" s="132"/>
      <c r="CK62" s="132"/>
      <c r="CL62" s="132"/>
      <c r="CM62" s="132"/>
      <c r="CN62" s="132"/>
      <c r="CO62" s="132"/>
      <c r="CP62" s="132"/>
      <c r="CQ62" s="132"/>
      <c r="CR62" s="132"/>
      <c r="CS62" s="132"/>
      <c r="CT62" s="132"/>
      <c r="CU62" s="132"/>
      <c r="CV62" s="132"/>
      <c r="CW62" s="132"/>
      <c r="CX62" s="132"/>
      <c r="CY62" s="132"/>
      <c r="CZ62" s="132"/>
      <c r="DA62" s="132"/>
      <c r="DB62" s="132"/>
      <c r="DC62" s="132"/>
      <c r="DD62" s="132"/>
      <c r="DE62" s="132"/>
      <c r="DF62" s="132"/>
      <c r="DG62" s="132"/>
      <c r="DH62" s="132"/>
      <c r="DI62" s="132"/>
      <c r="DJ62" s="132"/>
      <c r="DK62" s="132"/>
      <c r="DL62" s="132"/>
      <c r="DM62" s="132"/>
      <c r="DN62" s="132"/>
      <c r="DO62" s="132"/>
      <c r="DP62" s="132"/>
      <c r="DQ62" s="132"/>
      <c r="DR62" s="132"/>
      <c r="DS62" s="132"/>
      <c r="DT62" s="132"/>
      <c r="DU62" s="132"/>
      <c r="DV62" s="132"/>
      <c r="DW62" s="132"/>
      <c r="DX62" s="132"/>
      <c r="DY62" s="132"/>
      <c r="DZ62" s="132"/>
      <c r="EA62" s="132"/>
      <c r="EB62" s="132"/>
      <c r="EC62" s="132"/>
      <c r="ED62" s="132"/>
      <c r="EE62" s="132"/>
      <c r="EF62" s="132"/>
      <c r="EG62" s="132"/>
      <c r="EH62" s="132"/>
      <c r="EI62" s="132"/>
      <c r="EJ62" s="132"/>
      <c r="EK62" s="132"/>
      <c r="EL62" s="132"/>
      <c r="EM62" s="132"/>
      <c r="EN62" s="132"/>
      <c r="EO62" s="132"/>
      <c r="EP62" s="132"/>
      <c r="EQ62" s="132"/>
      <c r="ER62" s="132"/>
      <c r="ES62" s="132"/>
      <c r="ET62" s="132"/>
      <c r="EU62" s="132"/>
      <c r="EV62" s="132"/>
      <c r="EW62" s="132"/>
      <c r="EX62" s="132"/>
      <c r="EY62" s="132"/>
      <c r="EZ62" s="132"/>
      <c r="FA62" s="132"/>
      <c r="FB62" s="132"/>
      <c r="FC62" s="132"/>
      <c r="FD62" s="132"/>
      <c r="FE62" s="132"/>
      <c r="FF62" s="132"/>
      <c r="FG62" s="132"/>
      <c r="FH62" s="132"/>
      <c r="FI62" s="132"/>
      <c r="FJ62" s="132"/>
      <c r="FK62" s="132"/>
      <c r="FL62" s="132"/>
      <c r="FM62" s="132"/>
      <c r="FN62" s="132"/>
      <c r="FO62" s="132"/>
      <c r="FP62" s="132"/>
      <c r="FQ62" s="132"/>
      <c r="FR62" s="132"/>
      <c r="FS62" s="132"/>
      <c r="FT62" s="132"/>
      <c r="FU62" s="132"/>
      <c r="FV62" s="132"/>
      <c r="FW62" s="132"/>
      <c r="FX62" s="132"/>
      <c r="FY62" s="132"/>
      <c r="FZ62" s="132"/>
      <c r="GA62" s="132"/>
      <c r="GB62" s="132"/>
      <c r="GC62" s="132"/>
      <c r="GD62" s="132"/>
      <c r="GE62" s="132"/>
      <c r="GF62" s="132"/>
      <c r="GG62" s="132"/>
      <c r="GH62" s="132"/>
      <c r="GI62" s="132"/>
      <c r="GJ62" s="132"/>
      <c r="GK62" s="132"/>
      <c r="GL62" s="132"/>
      <c r="GM62" s="132"/>
      <c r="GN62" s="132"/>
      <c r="GO62" s="132"/>
      <c r="GP62" s="132"/>
      <c r="GQ62" s="132"/>
      <c r="GR62" s="132"/>
      <c r="GS62" s="132"/>
      <c r="GT62" s="132"/>
      <c r="GU62" s="132"/>
      <c r="GV62" s="132"/>
      <c r="GW62" s="132"/>
      <c r="GX62" s="132"/>
      <c r="GY62" s="132"/>
      <c r="GZ62" s="132"/>
      <c r="HA62" s="132"/>
      <c r="HB62" s="132"/>
      <c r="HC62" s="132"/>
      <c r="HD62" s="132"/>
      <c r="HE62" s="132"/>
      <c r="HF62" s="132"/>
      <c r="HG62" s="132"/>
      <c r="HH62" s="132"/>
      <c r="HI62" s="132"/>
      <c r="HJ62" s="132"/>
      <c r="HK62" s="132"/>
      <c r="HL62" s="132"/>
      <c r="HM62" s="132"/>
      <c r="HN62" s="132"/>
      <c r="HO62" s="132"/>
      <c r="HP62" s="132"/>
      <c r="HQ62" s="132"/>
      <c r="HR62" s="132"/>
      <c r="HS62" s="132"/>
      <c r="HT62" s="132"/>
      <c r="HU62" s="132"/>
      <c r="HV62" s="132"/>
      <c r="HW62" s="132"/>
      <c r="HX62" s="132"/>
      <c r="HY62" s="132"/>
      <c r="HZ62" s="132"/>
      <c r="IA62" s="132"/>
      <c r="IB62" s="132"/>
      <c r="IC62" s="132"/>
      <c r="ID62" s="132"/>
      <c r="IE62" s="132"/>
      <c r="IF62" s="132"/>
      <c r="IG62" s="132"/>
      <c r="IH62" s="132"/>
      <c r="II62" s="132"/>
      <c r="IJ62" s="132"/>
      <c r="IK62" s="132"/>
      <c r="IL62" s="132"/>
      <c r="IM62" s="132"/>
      <c r="IN62" s="132"/>
      <c r="IO62" s="132"/>
      <c r="IP62" s="132"/>
      <c r="IQ62" s="132"/>
      <c r="IR62" s="132"/>
      <c r="IS62" s="132"/>
      <c r="IT62" s="132"/>
    </row>
    <row r="63" spans="1:254" s="110" customFormat="1">
      <c r="A63" s="129"/>
      <c r="B63" s="109"/>
      <c r="D63" s="171"/>
      <c r="E63" s="106"/>
      <c r="F63" s="107"/>
      <c r="G63" s="107"/>
      <c r="H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c r="BO63" s="132"/>
      <c r="BP63" s="132"/>
      <c r="BQ63" s="132"/>
      <c r="BR63" s="132"/>
      <c r="BS63" s="132"/>
      <c r="BT63" s="132"/>
      <c r="BU63" s="132"/>
      <c r="BV63" s="132"/>
      <c r="BW63" s="132"/>
      <c r="BX63" s="132"/>
      <c r="BY63" s="132"/>
      <c r="BZ63" s="132"/>
      <c r="CA63" s="132"/>
      <c r="CB63" s="132"/>
      <c r="CC63" s="132"/>
      <c r="CD63" s="132"/>
      <c r="CE63" s="132"/>
      <c r="CF63" s="132"/>
      <c r="CG63" s="132"/>
      <c r="CH63" s="132"/>
      <c r="CI63" s="132"/>
      <c r="CJ63" s="132"/>
      <c r="CK63" s="132"/>
      <c r="CL63" s="132"/>
      <c r="CM63" s="132"/>
      <c r="CN63" s="132"/>
      <c r="CO63" s="132"/>
      <c r="CP63" s="132"/>
      <c r="CQ63" s="132"/>
      <c r="CR63" s="132"/>
      <c r="CS63" s="132"/>
      <c r="CT63" s="132"/>
      <c r="CU63" s="132"/>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132"/>
      <c r="GB63" s="132"/>
      <c r="GC63" s="132"/>
      <c r="GD63" s="132"/>
      <c r="GE63" s="132"/>
      <c r="GF63" s="132"/>
      <c r="GG63" s="132"/>
      <c r="GH63" s="132"/>
      <c r="GI63" s="132"/>
      <c r="GJ63" s="132"/>
      <c r="GK63" s="132"/>
      <c r="GL63" s="132"/>
      <c r="GM63" s="132"/>
      <c r="GN63" s="132"/>
      <c r="GO63" s="132"/>
      <c r="GP63" s="132"/>
      <c r="GQ63" s="132"/>
      <c r="GR63" s="132"/>
      <c r="GS63" s="132"/>
      <c r="GT63" s="132"/>
      <c r="GU63" s="132"/>
      <c r="GV63" s="132"/>
      <c r="GW63" s="132"/>
      <c r="GX63" s="132"/>
      <c r="GY63" s="132"/>
      <c r="GZ63" s="132"/>
      <c r="HA63" s="132"/>
      <c r="HB63" s="132"/>
      <c r="HC63" s="132"/>
      <c r="HD63" s="132"/>
      <c r="HE63" s="132"/>
      <c r="HF63" s="132"/>
      <c r="HG63" s="132"/>
      <c r="HH63" s="132"/>
      <c r="HI63" s="132"/>
      <c r="HJ63" s="132"/>
      <c r="HK63" s="132"/>
      <c r="HL63" s="132"/>
      <c r="HM63" s="132"/>
      <c r="HN63" s="132"/>
      <c r="HO63" s="132"/>
      <c r="HP63" s="132"/>
      <c r="HQ63" s="132"/>
      <c r="HR63" s="132"/>
      <c r="HS63" s="132"/>
      <c r="HT63" s="132"/>
      <c r="HU63" s="132"/>
      <c r="HV63" s="132"/>
      <c r="HW63" s="132"/>
      <c r="HX63" s="132"/>
      <c r="HY63" s="132"/>
      <c r="HZ63" s="132"/>
      <c r="IA63" s="132"/>
      <c r="IB63" s="132"/>
      <c r="IC63" s="132"/>
      <c r="ID63" s="132"/>
      <c r="IE63" s="132"/>
      <c r="IF63" s="132"/>
      <c r="IG63" s="132"/>
      <c r="IH63" s="132"/>
      <c r="II63" s="132"/>
      <c r="IJ63" s="132"/>
      <c r="IK63" s="132"/>
      <c r="IL63" s="132"/>
      <c r="IM63" s="132"/>
      <c r="IN63" s="132"/>
      <c r="IO63" s="132"/>
      <c r="IP63" s="132"/>
      <c r="IQ63" s="132"/>
      <c r="IR63" s="132"/>
      <c r="IS63" s="132"/>
      <c r="IT63" s="132"/>
    </row>
    <row r="64" spans="1:254" s="110" customFormat="1">
      <c r="A64" s="129"/>
      <c r="B64" s="109"/>
      <c r="D64" s="171"/>
      <c r="E64" s="106"/>
      <c r="F64" s="107"/>
      <c r="G64" s="107"/>
      <c r="H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c r="BL64" s="132"/>
      <c r="BM64" s="132"/>
      <c r="BN64" s="132"/>
      <c r="BO64" s="132"/>
      <c r="BP64" s="132"/>
      <c r="BQ64" s="132"/>
      <c r="BR64" s="132"/>
      <c r="BS64" s="132"/>
      <c r="BT64" s="132"/>
      <c r="BU64" s="132"/>
      <c r="BV64" s="132"/>
      <c r="BW64" s="132"/>
      <c r="BX64" s="132"/>
      <c r="BY64" s="132"/>
      <c r="BZ64" s="132"/>
      <c r="CA64" s="132"/>
      <c r="CB64" s="132"/>
      <c r="CC64" s="132"/>
      <c r="CD64" s="132"/>
      <c r="CE64" s="132"/>
      <c r="CF64" s="132"/>
      <c r="CG64" s="132"/>
      <c r="CH64" s="132"/>
      <c r="CI64" s="132"/>
      <c r="CJ64" s="132"/>
      <c r="CK64" s="132"/>
      <c r="CL64" s="132"/>
      <c r="CM64" s="132"/>
      <c r="CN64" s="132"/>
      <c r="CO64" s="132"/>
      <c r="CP64" s="132"/>
      <c r="CQ64" s="132"/>
      <c r="CR64" s="132"/>
      <c r="CS64" s="132"/>
      <c r="CT64" s="132"/>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132"/>
      <c r="GB64" s="132"/>
      <c r="GC64" s="132"/>
      <c r="GD64" s="132"/>
      <c r="GE64" s="132"/>
      <c r="GF64" s="132"/>
      <c r="GG64" s="132"/>
      <c r="GH64" s="132"/>
      <c r="GI64" s="132"/>
      <c r="GJ64" s="132"/>
      <c r="GK64" s="132"/>
      <c r="GL64" s="132"/>
      <c r="GM64" s="132"/>
      <c r="GN64" s="132"/>
      <c r="GO64" s="132"/>
      <c r="GP64" s="132"/>
      <c r="GQ64" s="132"/>
      <c r="GR64" s="132"/>
      <c r="GS64" s="132"/>
      <c r="GT64" s="132"/>
      <c r="GU64" s="132"/>
      <c r="GV64" s="132"/>
      <c r="GW64" s="132"/>
      <c r="GX64" s="132"/>
      <c r="GY64" s="132"/>
      <c r="GZ64" s="132"/>
      <c r="HA64" s="132"/>
      <c r="HB64" s="132"/>
      <c r="HC64" s="132"/>
      <c r="HD64" s="132"/>
      <c r="HE64" s="132"/>
      <c r="HF64" s="132"/>
      <c r="HG64" s="132"/>
      <c r="HH64" s="132"/>
      <c r="HI64" s="132"/>
      <c r="HJ64" s="132"/>
      <c r="HK64" s="132"/>
      <c r="HL64" s="132"/>
      <c r="HM64" s="132"/>
      <c r="HN64" s="132"/>
      <c r="HO64" s="132"/>
      <c r="HP64" s="132"/>
      <c r="HQ64" s="132"/>
      <c r="HR64" s="132"/>
      <c r="HS64" s="132"/>
      <c r="HT64" s="132"/>
      <c r="HU64" s="132"/>
      <c r="HV64" s="132"/>
      <c r="HW64" s="132"/>
      <c r="HX64" s="132"/>
      <c r="HY64" s="132"/>
      <c r="HZ64" s="132"/>
      <c r="IA64" s="132"/>
      <c r="IB64" s="132"/>
      <c r="IC64" s="132"/>
      <c r="ID64" s="132"/>
      <c r="IE64" s="132"/>
      <c r="IF64" s="132"/>
      <c r="IG64" s="132"/>
      <c r="IH64" s="132"/>
      <c r="II64" s="132"/>
      <c r="IJ64" s="132"/>
      <c r="IK64" s="132"/>
      <c r="IL64" s="132"/>
      <c r="IM64" s="132"/>
      <c r="IN64" s="132"/>
      <c r="IO64" s="132"/>
      <c r="IP64" s="132"/>
      <c r="IQ64" s="132"/>
      <c r="IR64" s="132"/>
      <c r="IS64" s="132"/>
      <c r="IT64" s="132"/>
    </row>
    <row r="65" spans="1:254" s="110" customFormat="1">
      <c r="A65" s="129"/>
      <c r="B65" s="109"/>
      <c r="D65" s="171"/>
      <c r="E65" s="106"/>
      <c r="F65" s="107"/>
      <c r="G65" s="107"/>
      <c r="H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2"/>
      <c r="BU65" s="132"/>
      <c r="BV65" s="132"/>
      <c r="BW65" s="132"/>
      <c r="BX65" s="132"/>
      <c r="BY65" s="132"/>
      <c r="BZ65" s="132"/>
      <c r="CA65" s="132"/>
      <c r="CB65" s="132"/>
      <c r="CC65" s="132"/>
      <c r="CD65" s="132"/>
      <c r="CE65" s="132"/>
      <c r="CF65" s="132"/>
      <c r="CG65" s="132"/>
      <c r="CH65" s="132"/>
      <c r="CI65" s="132"/>
      <c r="CJ65" s="132"/>
      <c r="CK65" s="132"/>
      <c r="CL65" s="132"/>
      <c r="CM65" s="132"/>
      <c r="CN65" s="132"/>
      <c r="CO65" s="132"/>
      <c r="CP65" s="132"/>
      <c r="CQ65" s="132"/>
      <c r="CR65" s="132"/>
      <c r="CS65" s="132"/>
      <c r="CT65" s="132"/>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132"/>
      <c r="GB65" s="132"/>
      <c r="GC65" s="132"/>
      <c r="GD65" s="132"/>
      <c r="GE65" s="132"/>
      <c r="GF65" s="132"/>
      <c r="GG65" s="132"/>
      <c r="GH65" s="132"/>
      <c r="GI65" s="132"/>
      <c r="GJ65" s="132"/>
      <c r="GK65" s="132"/>
      <c r="GL65" s="132"/>
      <c r="GM65" s="132"/>
      <c r="GN65" s="132"/>
      <c r="GO65" s="132"/>
      <c r="GP65" s="132"/>
      <c r="GQ65" s="132"/>
      <c r="GR65" s="132"/>
      <c r="GS65" s="132"/>
      <c r="GT65" s="132"/>
      <c r="GU65" s="132"/>
      <c r="GV65" s="132"/>
      <c r="GW65" s="132"/>
      <c r="GX65" s="132"/>
      <c r="GY65" s="132"/>
      <c r="GZ65" s="132"/>
      <c r="HA65" s="132"/>
      <c r="HB65" s="132"/>
      <c r="HC65" s="132"/>
      <c r="HD65" s="132"/>
      <c r="HE65" s="132"/>
      <c r="HF65" s="132"/>
      <c r="HG65" s="132"/>
      <c r="HH65" s="132"/>
      <c r="HI65" s="132"/>
      <c r="HJ65" s="132"/>
      <c r="HK65" s="132"/>
      <c r="HL65" s="132"/>
      <c r="HM65" s="132"/>
      <c r="HN65" s="132"/>
      <c r="HO65" s="132"/>
      <c r="HP65" s="132"/>
      <c r="HQ65" s="132"/>
      <c r="HR65" s="132"/>
      <c r="HS65" s="132"/>
      <c r="HT65" s="132"/>
      <c r="HU65" s="132"/>
      <c r="HV65" s="132"/>
      <c r="HW65" s="132"/>
      <c r="HX65" s="132"/>
      <c r="HY65" s="132"/>
      <c r="HZ65" s="132"/>
      <c r="IA65" s="132"/>
      <c r="IB65" s="132"/>
      <c r="IC65" s="132"/>
      <c r="ID65" s="132"/>
      <c r="IE65" s="132"/>
      <c r="IF65" s="132"/>
      <c r="IG65" s="132"/>
      <c r="IH65" s="132"/>
      <c r="II65" s="132"/>
      <c r="IJ65" s="132"/>
      <c r="IK65" s="132"/>
      <c r="IL65" s="132"/>
      <c r="IM65" s="132"/>
      <c r="IN65" s="132"/>
      <c r="IO65" s="132"/>
      <c r="IP65" s="132"/>
      <c r="IQ65" s="132"/>
      <c r="IR65" s="132"/>
      <c r="IS65" s="132"/>
      <c r="IT65" s="132"/>
    </row>
    <row r="66" spans="1:254" s="110" customFormat="1">
      <c r="A66" s="129"/>
      <c r="B66" s="109"/>
      <c r="D66" s="171"/>
      <c r="E66" s="106"/>
      <c r="F66" s="107"/>
      <c r="G66" s="107"/>
      <c r="H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132"/>
      <c r="BL66" s="132"/>
      <c r="BM66" s="132"/>
      <c r="BN66" s="132"/>
      <c r="BO66" s="132"/>
      <c r="BP66" s="132"/>
      <c r="BQ66" s="132"/>
      <c r="BR66" s="132"/>
      <c r="BS66" s="132"/>
      <c r="BT66" s="132"/>
      <c r="BU66" s="132"/>
      <c r="BV66" s="132"/>
      <c r="BW66" s="132"/>
      <c r="BX66" s="132"/>
      <c r="BY66" s="132"/>
      <c r="BZ66" s="132"/>
      <c r="CA66" s="132"/>
      <c r="CB66" s="132"/>
      <c r="CC66" s="132"/>
      <c r="CD66" s="132"/>
      <c r="CE66" s="132"/>
      <c r="CF66" s="132"/>
      <c r="CG66" s="132"/>
      <c r="CH66" s="132"/>
      <c r="CI66" s="132"/>
      <c r="CJ66" s="132"/>
      <c r="CK66" s="132"/>
      <c r="CL66" s="132"/>
      <c r="CM66" s="132"/>
      <c r="CN66" s="132"/>
      <c r="CO66" s="132"/>
      <c r="CP66" s="132"/>
      <c r="CQ66" s="132"/>
      <c r="CR66" s="132"/>
      <c r="CS66" s="132"/>
      <c r="CT66" s="132"/>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132"/>
      <c r="GB66" s="132"/>
      <c r="GC66" s="132"/>
      <c r="GD66" s="132"/>
      <c r="GE66" s="132"/>
      <c r="GF66" s="132"/>
      <c r="GG66" s="132"/>
      <c r="GH66" s="132"/>
      <c r="GI66" s="132"/>
      <c r="GJ66" s="132"/>
      <c r="GK66" s="132"/>
      <c r="GL66" s="132"/>
      <c r="GM66" s="132"/>
      <c r="GN66" s="132"/>
      <c r="GO66" s="132"/>
      <c r="GP66" s="132"/>
      <c r="GQ66" s="132"/>
      <c r="GR66" s="132"/>
      <c r="GS66" s="132"/>
      <c r="GT66" s="132"/>
      <c r="GU66" s="132"/>
      <c r="GV66" s="132"/>
      <c r="GW66" s="132"/>
      <c r="GX66" s="132"/>
      <c r="GY66" s="132"/>
      <c r="GZ66" s="132"/>
      <c r="HA66" s="132"/>
      <c r="HB66" s="132"/>
      <c r="HC66" s="132"/>
      <c r="HD66" s="132"/>
      <c r="HE66" s="132"/>
      <c r="HF66" s="132"/>
      <c r="HG66" s="132"/>
      <c r="HH66" s="132"/>
      <c r="HI66" s="132"/>
      <c r="HJ66" s="132"/>
      <c r="HK66" s="132"/>
      <c r="HL66" s="132"/>
      <c r="HM66" s="132"/>
      <c r="HN66" s="132"/>
      <c r="HO66" s="132"/>
      <c r="HP66" s="132"/>
      <c r="HQ66" s="132"/>
      <c r="HR66" s="132"/>
      <c r="HS66" s="132"/>
      <c r="HT66" s="132"/>
      <c r="HU66" s="132"/>
      <c r="HV66" s="132"/>
      <c r="HW66" s="132"/>
      <c r="HX66" s="132"/>
      <c r="HY66" s="132"/>
      <c r="HZ66" s="132"/>
      <c r="IA66" s="132"/>
      <c r="IB66" s="132"/>
      <c r="IC66" s="132"/>
      <c r="ID66" s="132"/>
      <c r="IE66" s="132"/>
      <c r="IF66" s="132"/>
      <c r="IG66" s="132"/>
      <c r="IH66" s="132"/>
      <c r="II66" s="132"/>
      <c r="IJ66" s="132"/>
      <c r="IK66" s="132"/>
      <c r="IL66" s="132"/>
      <c r="IM66" s="132"/>
      <c r="IN66" s="132"/>
      <c r="IO66" s="132"/>
      <c r="IP66" s="132"/>
      <c r="IQ66" s="132"/>
      <c r="IR66" s="132"/>
      <c r="IS66" s="132"/>
      <c r="IT66" s="132"/>
    </row>
    <row r="67" spans="1:254" s="110" customFormat="1">
      <c r="A67" s="129"/>
      <c r="B67" s="109"/>
      <c r="D67" s="171"/>
      <c r="E67" s="106"/>
      <c r="F67" s="107"/>
      <c r="G67" s="107"/>
      <c r="H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2"/>
      <c r="BW67" s="132"/>
      <c r="BX67" s="132"/>
      <c r="BY67" s="132"/>
      <c r="BZ67" s="132"/>
      <c r="CA67" s="132"/>
      <c r="CB67" s="132"/>
      <c r="CC67" s="132"/>
      <c r="CD67" s="132"/>
      <c r="CE67" s="132"/>
      <c r="CF67" s="132"/>
      <c r="CG67" s="132"/>
      <c r="CH67" s="132"/>
      <c r="CI67" s="132"/>
      <c r="CJ67" s="132"/>
      <c r="CK67" s="132"/>
      <c r="CL67" s="132"/>
      <c r="CM67" s="132"/>
      <c r="CN67" s="132"/>
      <c r="CO67" s="132"/>
      <c r="CP67" s="132"/>
      <c r="CQ67" s="132"/>
      <c r="CR67" s="132"/>
      <c r="CS67" s="132"/>
      <c r="CT67" s="132"/>
      <c r="CU67" s="132"/>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132"/>
      <c r="GB67" s="132"/>
      <c r="GC67" s="132"/>
      <c r="GD67" s="132"/>
      <c r="GE67" s="132"/>
      <c r="GF67" s="132"/>
      <c r="GG67" s="132"/>
      <c r="GH67" s="132"/>
      <c r="GI67" s="132"/>
      <c r="GJ67" s="132"/>
      <c r="GK67" s="132"/>
      <c r="GL67" s="132"/>
      <c r="GM67" s="132"/>
      <c r="GN67" s="132"/>
      <c r="GO67" s="132"/>
      <c r="GP67" s="132"/>
      <c r="GQ67" s="132"/>
      <c r="GR67" s="132"/>
      <c r="GS67" s="132"/>
      <c r="GT67" s="132"/>
      <c r="GU67" s="132"/>
      <c r="GV67" s="132"/>
      <c r="GW67" s="132"/>
      <c r="GX67" s="132"/>
      <c r="GY67" s="132"/>
      <c r="GZ67" s="132"/>
      <c r="HA67" s="132"/>
      <c r="HB67" s="132"/>
      <c r="HC67" s="132"/>
      <c r="HD67" s="132"/>
      <c r="HE67" s="132"/>
      <c r="HF67" s="132"/>
      <c r="HG67" s="132"/>
      <c r="HH67" s="132"/>
      <c r="HI67" s="132"/>
      <c r="HJ67" s="132"/>
      <c r="HK67" s="132"/>
      <c r="HL67" s="132"/>
      <c r="HM67" s="132"/>
      <c r="HN67" s="132"/>
      <c r="HO67" s="132"/>
      <c r="HP67" s="132"/>
      <c r="HQ67" s="132"/>
      <c r="HR67" s="132"/>
      <c r="HS67" s="132"/>
      <c r="HT67" s="132"/>
      <c r="HU67" s="132"/>
      <c r="HV67" s="132"/>
      <c r="HW67" s="132"/>
      <c r="HX67" s="132"/>
      <c r="HY67" s="132"/>
      <c r="HZ67" s="132"/>
      <c r="IA67" s="132"/>
      <c r="IB67" s="132"/>
      <c r="IC67" s="132"/>
      <c r="ID67" s="132"/>
      <c r="IE67" s="132"/>
      <c r="IF67" s="132"/>
      <c r="IG67" s="132"/>
      <c r="IH67" s="132"/>
      <c r="II67" s="132"/>
      <c r="IJ67" s="132"/>
      <c r="IK67" s="132"/>
      <c r="IL67" s="132"/>
      <c r="IM67" s="132"/>
      <c r="IN67" s="132"/>
      <c r="IO67" s="132"/>
      <c r="IP67" s="132"/>
      <c r="IQ67" s="132"/>
      <c r="IR67" s="132"/>
      <c r="IS67" s="132"/>
      <c r="IT67" s="132"/>
    </row>
    <row r="68" spans="1:254" s="110" customFormat="1">
      <c r="A68" s="129"/>
      <c r="B68" s="109"/>
      <c r="D68" s="171"/>
      <c r="E68" s="106"/>
      <c r="F68" s="107"/>
      <c r="G68" s="107"/>
      <c r="H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c r="BJ68" s="132"/>
      <c r="BK68" s="132"/>
      <c r="BL68" s="132"/>
      <c r="BM68" s="132"/>
      <c r="BN68" s="132"/>
      <c r="BO68" s="132"/>
      <c r="BP68" s="132"/>
      <c r="BQ68" s="132"/>
      <c r="BR68" s="132"/>
      <c r="BS68" s="132"/>
      <c r="BT68" s="132"/>
      <c r="BU68" s="132"/>
      <c r="BV68" s="132"/>
      <c r="BW68" s="132"/>
      <c r="BX68" s="132"/>
      <c r="BY68" s="132"/>
      <c r="BZ68" s="132"/>
      <c r="CA68" s="132"/>
      <c r="CB68" s="132"/>
      <c r="CC68" s="132"/>
      <c r="CD68" s="132"/>
      <c r="CE68" s="132"/>
      <c r="CF68" s="132"/>
      <c r="CG68" s="132"/>
      <c r="CH68" s="132"/>
      <c r="CI68" s="132"/>
      <c r="CJ68" s="132"/>
      <c r="CK68" s="132"/>
      <c r="CL68" s="132"/>
      <c r="CM68" s="132"/>
      <c r="CN68" s="132"/>
      <c r="CO68" s="132"/>
      <c r="CP68" s="132"/>
      <c r="CQ68" s="132"/>
      <c r="CR68" s="132"/>
      <c r="CS68" s="132"/>
      <c r="CT68" s="132"/>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132"/>
      <c r="GB68" s="132"/>
      <c r="GC68" s="132"/>
      <c r="GD68" s="132"/>
      <c r="GE68" s="132"/>
      <c r="GF68" s="132"/>
      <c r="GG68" s="132"/>
      <c r="GH68" s="132"/>
      <c r="GI68" s="132"/>
      <c r="GJ68" s="132"/>
      <c r="GK68" s="132"/>
      <c r="GL68" s="132"/>
      <c r="GM68" s="132"/>
      <c r="GN68" s="132"/>
      <c r="GO68" s="132"/>
      <c r="GP68" s="132"/>
      <c r="GQ68" s="132"/>
      <c r="GR68" s="132"/>
      <c r="GS68" s="132"/>
      <c r="GT68" s="132"/>
      <c r="GU68" s="132"/>
      <c r="GV68" s="132"/>
      <c r="GW68" s="132"/>
      <c r="GX68" s="132"/>
      <c r="GY68" s="132"/>
      <c r="GZ68" s="132"/>
      <c r="HA68" s="132"/>
      <c r="HB68" s="132"/>
      <c r="HC68" s="132"/>
      <c r="HD68" s="132"/>
      <c r="HE68" s="132"/>
      <c r="HF68" s="132"/>
      <c r="HG68" s="132"/>
      <c r="HH68" s="132"/>
      <c r="HI68" s="132"/>
      <c r="HJ68" s="132"/>
      <c r="HK68" s="132"/>
      <c r="HL68" s="132"/>
      <c r="HM68" s="132"/>
      <c r="HN68" s="132"/>
      <c r="HO68" s="132"/>
      <c r="HP68" s="132"/>
      <c r="HQ68" s="132"/>
      <c r="HR68" s="132"/>
      <c r="HS68" s="132"/>
      <c r="HT68" s="132"/>
      <c r="HU68" s="132"/>
      <c r="HV68" s="132"/>
      <c r="HW68" s="132"/>
      <c r="HX68" s="132"/>
      <c r="HY68" s="132"/>
      <c r="HZ68" s="132"/>
      <c r="IA68" s="132"/>
      <c r="IB68" s="132"/>
      <c r="IC68" s="132"/>
      <c r="ID68" s="132"/>
      <c r="IE68" s="132"/>
      <c r="IF68" s="132"/>
      <c r="IG68" s="132"/>
      <c r="IH68" s="132"/>
      <c r="II68" s="132"/>
      <c r="IJ68" s="132"/>
      <c r="IK68" s="132"/>
      <c r="IL68" s="132"/>
      <c r="IM68" s="132"/>
      <c r="IN68" s="132"/>
      <c r="IO68" s="132"/>
      <c r="IP68" s="132"/>
      <c r="IQ68" s="132"/>
      <c r="IR68" s="132"/>
      <c r="IS68" s="132"/>
      <c r="IT68" s="132"/>
    </row>
    <row r="69" spans="1:254" s="110" customFormat="1">
      <c r="A69" s="129"/>
      <c r="B69" s="109"/>
      <c r="D69" s="171"/>
      <c r="E69" s="106"/>
      <c r="F69" s="107"/>
      <c r="G69" s="107"/>
      <c r="H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132"/>
      <c r="BS69" s="132"/>
      <c r="BT69" s="132"/>
      <c r="BU69" s="132"/>
      <c r="BV69" s="132"/>
      <c r="BW69" s="132"/>
      <c r="BX69" s="132"/>
      <c r="BY69" s="132"/>
      <c r="BZ69" s="132"/>
      <c r="CA69" s="132"/>
      <c r="CB69" s="132"/>
      <c r="CC69" s="132"/>
      <c r="CD69" s="132"/>
      <c r="CE69" s="132"/>
      <c r="CF69" s="132"/>
      <c r="CG69" s="132"/>
      <c r="CH69" s="132"/>
      <c r="CI69" s="132"/>
      <c r="CJ69" s="132"/>
      <c r="CK69" s="132"/>
      <c r="CL69" s="132"/>
      <c r="CM69" s="132"/>
      <c r="CN69" s="132"/>
      <c r="CO69" s="132"/>
      <c r="CP69" s="132"/>
      <c r="CQ69" s="132"/>
      <c r="CR69" s="132"/>
      <c r="CS69" s="132"/>
      <c r="CT69" s="132"/>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132"/>
      <c r="GB69" s="132"/>
      <c r="GC69" s="132"/>
      <c r="GD69" s="132"/>
      <c r="GE69" s="132"/>
      <c r="GF69" s="132"/>
      <c r="GG69" s="132"/>
      <c r="GH69" s="132"/>
      <c r="GI69" s="132"/>
      <c r="GJ69" s="132"/>
      <c r="GK69" s="132"/>
      <c r="GL69" s="132"/>
      <c r="GM69" s="132"/>
      <c r="GN69" s="132"/>
      <c r="GO69" s="132"/>
      <c r="GP69" s="132"/>
      <c r="GQ69" s="132"/>
      <c r="GR69" s="132"/>
      <c r="GS69" s="132"/>
      <c r="GT69" s="132"/>
      <c r="GU69" s="132"/>
      <c r="GV69" s="132"/>
      <c r="GW69" s="132"/>
      <c r="GX69" s="132"/>
      <c r="GY69" s="132"/>
      <c r="GZ69" s="132"/>
      <c r="HA69" s="132"/>
      <c r="HB69" s="132"/>
      <c r="HC69" s="132"/>
      <c r="HD69" s="132"/>
      <c r="HE69" s="132"/>
      <c r="HF69" s="132"/>
      <c r="HG69" s="132"/>
      <c r="HH69" s="132"/>
      <c r="HI69" s="132"/>
      <c r="HJ69" s="132"/>
      <c r="HK69" s="132"/>
      <c r="HL69" s="132"/>
      <c r="HM69" s="132"/>
      <c r="HN69" s="132"/>
      <c r="HO69" s="132"/>
      <c r="HP69" s="132"/>
      <c r="HQ69" s="132"/>
      <c r="HR69" s="132"/>
      <c r="HS69" s="132"/>
      <c r="HT69" s="132"/>
      <c r="HU69" s="132"/>
      <c r="HV69" s="132"/>
      <c r="HW69" s="132"/>
      <c r="HX69" s="132"/>
      <c r="HY69" s="132"/>
      <c r="HZ69" s="132"/>
      <c r="IA69" s="132"/>
      <c r="IB69" s="132"/>
      <c r="IC69" s="132"/>
      <c r="ID69" s="132"/>
      <c r="IE69" s="132"/>
      <c r="IF69" s="132"/>
      <c r="IG69" s="132"/>
      <c r="IH69" s="132"/>
      <c r="II69" s="132"/>
      <c r="IJ69" s="132"/>
      <c r="IK69" s="132"/>
      <c r="IL69" s="132"/>
      <c r="IM69" s="132"/>
      <c r="IN69" s="132"/>
      <c r="IO69" s="132"/>
      <c r="IP69" s="132"/>
      <c r="IQ69" s="132"/>
      <c r="IR69" s="132"/>
      <c r="IS69" s="132"/>
      <c r="IT69" s="132"/>
    </row>
    <row r="70" spans="1:254" s="110" customFormat="1">
      <c r="A70" s="129"/>
      <c r="B70" s="109"/>
      <c r="D70" s="171"/>
      <c r="E70" s="106"/>
      <c r="F70" s="107"/>
      <c r="G70" s="107"/>
      <c r="H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c r="BO70" s="132"/>
      <c r="BP70" s="132"/>
      <c r="BQ70" s="132"/>
      <c r="BR70" s="132"/>
      <c r="BS70" s="132"/>
      <c r="BT70" s="132"/>
      <c r="BU70" s="132"/>
      <c r="BV70" s="132"/>
      <c r="BW70" s="132"/>
      <c r="BX70" s="132"/>
      <c r="BY70" s="132"/>
      <c r="BZ70" s="132"/>
      <c r="CA70" s="132"/>
      <c r="CB70" s="132"/>
      <c r="CC70" s="132"/>
      <c r="CD70" s="132"/>
      <c r="CE70" s="132"/>
      <c r="CF70" s="132"/>
      <c r="CG70" s="132"/>
      <c r="CH70" s="132"/>
      <c r="CI70" s="132"/>
      <c r="CJ70" s="132"/>
      <c r="CK70" s="132"/>
      <c r="CL70" s="132"/>
      <c r="CM70" s="132"/>
      <c r="CN70" s="132"/>
      <c r="CO70" s="132"/>
      <c r="CP70" s="132"/>
      <c r="CQ70" s="132"/>
      <c r="CR70" s="132"/>
      <c r="CS70" s="132"/>
      <c r="CT70" s="132"/>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132"/>
      <c r="GB70" s="132"/>
      <c r="GC70" s="132"/>
      <c r="GD70" s="132"/>
      <c r="GE70" s="132"/>
      <c r="GF70" s="132"/>
      <c r="GG70" s="132"/>
      <c r="GH70" s="132"/>
      <c r="GI70" s="132"/>
      <c r="GJ70" s="132"/>
      <c r="GK70" s="132"/>
      <c r="GL70" s="132"/>
      <c r="GM70" s="132"/>
      <c r="GN70" s="132"/>
      <c r="GO70" s="132"/>
      <c r="GP70" s="132"/>
      <c r="GQ70" s="132"/>
      <c r="GR70" s="132"/>
      <c r="GS70" s="132"/>
      <c r="GT70" s="132"/>
      <c r="GU70" s="132"/>
      <c r="GV70" s="132"/>
      <c r="GW70" s="132"/>
      <c r="GX70" s="132"/>
      <c r="GY70" s="132"/>
      <c r="GZ70" s="132"/>
      <c r="HA70" s="132"/>
      <c r="HB70" s="132"/>
      <c r="HC70" s="132"/>
      <c r="HD70" s="132"/>
      <c r="HE70" s="132"/>
      <c r="HF70" s="132"/>
      <c r="HG70" s="132"/>
      <c r="HH70" s="132"/>
      <c r="HI70" s="132"/>
      <c r="HJ70" s="132"/>
      <c r="HK70" s="132"/>
      <c r="HL70" s="132"/>
      <c r="HM70" s="132"/>
      <c r="HN70" s="132"/>
      <c r="HO70" s="132"/>
      <c r="HP70" s="132"/>
      <c r="HQ70" s="132"/>
      <c r="HR70" s="132"/>
      <c r="HS70" s="132"/>
      <c r="HT70" s="132"/>
      <c r="HU70" s="132"/>
      <c r="HV70" s="132"/>
      <c r="HW70" s="132"/>
      <c r="HX70" s="132"/>
      <c r="HY70" s="132"/>
      <c r="HZ70" s="132"/>
      <c r="IA70" s="132"/>
      <c r="IB70" s="132"/>
      <c r="IC70" s="132"/>
      <c r="ID70" s="132"/>
      <c r="IE70" s="132"/>
      <c r="IF70" s="132"/>
      <c r="IG70" s="132"/>
      <c r="IH70" s="132"/>
      <c r="II70" s="132"/>
      <c r="IJ70" s="132"/>
      <c r="IK70" s="132"/>
      <c r="IL70" s="132"/>
      <c r="IM70" s="132"/>
      <c r="IN70" s="132"/>
      <c r="IO70" s="132"/>
      <c r="IP70" s="132"/>
      <c r="IQ70" s="132"/>
      <c r="IR70" s="132"/>
      <c r="IS70" s="132"/>
      <c r="IT70" s="132"/>
    </row>
    <row r="71" spans="1:254" s="110" customFormat="1">
      <c r="A71" s="129"/>
      <c r="B71" s="109"/>
      <c r="D71" s="171"/>
      <c r="E71" s="106"/>
      <c r="F71" s="107"/>
      <c r="G71" s="107"/>
      <c r="H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32"/>
      <c r="BY71" s="132"/>
      <c r="BZ71" s="132"/>
      <c r="CA71" s="132"/>
      <c r="CB71" s="132"/>
      <c r="CC71" s="132"/>
      <c r="CD71" s="132"/>
      <c r="CE71" s="132"/>
      <c r="CF71" s="132"/>
      <c r="CG71" s="132"/>
      <c r="CH71" s="132"/>
      <c r="CI71" s="132"/>
      <c r="CJ71" s="132"/>
      <c r="CK71" s="132"/>
      <c r="CL71" s="132"/>
      <c r="CM71" s="132"/>
      <c r="CN71" s="132"/>
      <c r="CO71" s="132"/>
      <c r="CP71" s="132"/>
      <c r="CQ71" s="132"/>
      <c r="CR71" s="132"/>
      <c r="CS71" s="132"/>
      <c r="CT71" s="132"/>
      <c r="CU71" s="132"/>
      <c r="CV71" s="132"/>
      <c r="CW71" s="132"/>
      <c r="CX71" s="132"/>
      <c r="CY71" s="132"/>
      <c r="CZ71" s="132"/>
      <c r="DA71" s="132"/>
      <c r="DB71" s="132"/>
      <c r="DC71" s="132"/>
      <c r="DD71" s="132"/>
      <c r="DE71" s="132"/>
      <c r="DF71" s="132"/>
      <c r="DG71" s="132"/>
      <c r="DH71" s="132"/>
      <c r="DI71" s="132"/>
      <c r="DJ71" s="132"/>
      <c r="DK71" s="132"/>
      <c r="DL71" s="132"/>
      <c r="DM71" s="132"/>
      <c r="DN71" s="132"/>
      <c r="DO71" s="132"/>
      <c r="DP71" s="132"/>
      <c r="DQ71" s="132"/>
      <c r="DR71" s="132"/>
      <c r="DS71" s="132"/>
      <c r="DT71" s="132"/>
      <c r="DU71" s="132"/>
      <c r="DV71" s="132"/>
      <c r="DW71" s="132"/>
      <c r="DX71" s="132"/>
      <c r="DY71" s="132"/>
      <c r="DZ71" s="132"/>
      <c r="EA71" s="132"/>
      <c r="EB71" s="132"/>
      <c r="EC71" s="132"/>
      <c r="ED71" s="132"/>
      <c r="EE71" s="132"/>
      <c r="EF71" s="132"/>
      <c r="EG71" s="132"/>
      <c r="EH71" s="132"/>
      <c r="EI71" s="132"/>
      <c r="EJ71" s="132"/>
      <c r="EK71" s="132"/>
      <c r="EL71" s="132"/>
      <c r="EM71" s="132"/>
      <c r="EN71" s="132"/>
      <c r="EO71" s="132"/>
      <c r="EP71" s="132"/>
      <c r="EQ71" s="132"/>
      <c r="ER71" s="132"/>
      <c r="ES71" s="132"/>
      <c r="ET71" s="132"/>
      <c r="EU71" s="132"/>
      <c r="EV71" s="132"/>
      <c r="EW71" s="132"/>
      <c r="EX71" s="132"/>
      <c r="EY71" s="132"/>
      <c r="EZ71" s="132"/>
      <c r="FA71" s="132"/>
      <c r="FB71" s="132"/>
      <c r="FC71" s="132"/>
      <c r="FD71" s="132"/>
      <c r="FE71" s="132"/>
      <c r="FF71" s="132"/>
      <c r="FG71" s="132"/>
      <c r="FH71" s="132"/>
      <c r="FI71" s="132"/>
      <c r="FJ71" s="132"/>
      <c r="FK71" s="132"/>
      <c r="FL71" s="132"/>
      <c r="FM71" s="132"/>
      <c r="FN71" s="132"/>
      <c r="FO71" s="132"/>
      <c r="FP71" s="132"/>
      <c r="FQ71" s="132"/>
      <c r="FR71" s="132"/>
      <c r="FS71" s="132"/>
      <c r="FT71" s="132"/>
      <c r="FU71" s="132"/>
      <c r="FV71" s="132"/>
      <c r="FW71" s="132"/>
      <c r="FX71" s="132"/>
      <c r="FY71" s="132"/>
      <c r="FZ71" s="132"/>
      <c r="GA71" s="132"/>
      <c r="GB71" s="132"/>
      <c r="GC71" s="132"/>
      <c r="GD71" s="132"/>
      <c r="GE71" s="132"/>
      <c r="GF71" s="132"/>
      <c r="GG71" s="132"/>
      <c r="GH71" s="132"/>
      <c r="GI71" s="132"/>
      <c r="GJ71" s="132"/>
      <c r="GK71" s="132"/>
      <c r="GL71" s="132"/>
      <c r="GM71" s="132"/>
      <c r="GN71" s="132"/>
      <c r="GO71" s="132"/>
      <c r="GP71" s="132"/>
      <c r="GQ71" s="132"/>
      <c r="GR71" s="132"/>
      <c r="GS71" s="132"/>
      <c r="GT71" s="132"/>
      <c r="GU71" s="132"/>
      <c r="GV71" s="132"/>
      <c r="GW71" s="132"/>
      <c r="GX71" s="132"/>
      <c r="GY71" s="132"/>
      <c r="GZ71" s="132"/>
      <c r="HA71" s="132"/>
      <c r="HB71" s="132"/>
      <c r="HC71" s="132"/>
      <c r="HD71" s="132"/>
      <c r="HE71" s="132"/>
      <c r="HF71" s="132"/>
      <c r="HG71" s="132"/>
      <c r="HH71" s="132"/>
      <c r="HI71" s="132"/>
      <c r="HJ71" s="132"/>
      <c r="HK71" s="132"/>
      <c r="HL71" s="132"/>
      <c r="HM71" s="132"/>
      <c r="HN71" s="132"/>
      <c r="HO71" s="132"/>
      <c r="HP71" s="132"/>
      <c r="HQ71" s="132"/>
      <c r="HR71" s="132"/>
      <c r="HS71" s="132"/>
      <c r="HT71" s="132"/>
      <c r="HU71" s="132"/>
      <c r="HV71" s="132"/>
      <c r="HW71" s="132"/>
      <c r="HX71" s="132"/>
      <c r="HY71" s="132"/>
      <c r="HZ71" s="132"/>
      <c r="IA71" s="132"/>
      <c r="IB71" s="132"/>
      <c r="IC71" s="132"/>
      <c r="ID71" s="132"/>
      <c r="IE71" s="132"/>
      <c r="IF71" s="132"/>
      <c r="IG71" s="132"/>
      <c r="IH71" s="132"/>
      <c r="II71" s="132"/>
      <c r="IJ71" s="132"/>
      <c r="IK71" s="132"/>
      <c r="IL71" s="132"/>
      <c r="IM71" s="132"/>
      <c r="IN71" s="132"/>
      <c r="IO71" s="132"/>
      <c r="IP71" s="132"/>
      <c r="IQ71" s="132"/>
      <c r="IR71" s="132"/>
      <c r="IS71" s="132"/>
      <c r="IT71" s="132"/>
    </row>
    <row r="72" spans="1:254" s="110" customFormat="1">
      <c r="A72" s="129"/>
      <c r="B72" s="109"/>
      <c r="D72" s="171"/>
      <c r="E72" s="106"/>
      <c r="F72" s="107"/>
      <c r="G72" s="107"/>
      <c r="H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c r="BM72" s="132"/>
      <c r="BN72" s="132"/>
      <c r="BO72" s="132"/>
      <c r="BP72" s="132"/>
      <c r="BQ72" s="132"/>
      <c r="BR72" s="132"/>
      <c r="BS72" s="132"/>
      <c r="BT72" s="132"/>
      <c r="BU72" s="132"/>
      <c r="BV72" s="132"/>
      <c r="BW72" s="132"/>
      <c r="BX72" s="132"/>
      <c r="BY72" s="132"/>
      <c r="BZ72" s="132"/>
      <c r="CA72" s="132"/>
      <c r="CB72" s="132"/>
      <c r="CC72" s="132"/>
      <c r="CD72" s="132"/>
      <c r="CE72" s="132"/>
      <c r="CF72" s="132"/>
      <c r="CG72" s="132"/>
      <c r="CH72" s="132"/>
      <c r="CI72" s="132"/>
      <c r="CJ72" s="132"/>
      <c r="CK72" s="132"/>
      <c r="CL72" s="132"/>
      <c r="CM72" s="132"/>
      <c r="CN72" s="132"/>
      <c r="CO72" s="132"/>
      <c r="CP72" s="132"/>
      <c r="CQ72" s="132"/>
      <c r="CR72" s="132"/>
      <c r="CS72" s="132"/>
      <c r="CT72" s="132"/>
      <c r="CU72" s="132"/>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132"/>
      <c r="GB72" s="132"/>
      <c r="GC72" s="132"/>
      <c r="GD72" s="132"/>
      <c r="GE72" s="132"/>
      <c r="GF72" s="132"/>
      <c r="GG72" s="132"/>
      <c r="GH72" s="132"/>
      <c r="GI72" s="132"/>
      <c r="GJ72" s="132"/>
      <c r="GK72" s="132"/>
      <c r="GL72" s="132"/>
      <c r="GM72" s="132"/>
      <c r="GN72" s="132"/>
      <c r="GO72" s="132"/>
      <c r="GP72" s="132"/>
      <c r="GQ72" s="132"/>
      <c r="GR72" s="132"/>
      <c r="GS72" s="132"/>
      <c r="GT72" s="132"/>
      <c r="GU72" s="132"/>
      <c r="GV72" s="132"/>
      <c r="GW72" s="132"/>
      <c r="GX72" s="132"/>
      <c r="GY72" s="132"/>
      <c r="GZ72" s="132"/>
      <c r="HA72" s="132"/>
      <c r="HB72" s="132"/>
      <c r="HC72" s="132"/>
      <c r="HD72" s="132"/>
      <c r="HE72" s="132"/>
      <c r="HF72" s="132"/>
      <c r="HG72" s="132"/>
      <c r="HH72" s="132"/>
      <c r="HI72" s="132"/>
      <c r="HJ72" s="132"/>
      <c r="HK72" s="132"/>
      <c r="HL72" s="132"/>
      <c r="HM72" s="132"/>
      <c r="HN72" s="132"/>
      <c r="HO72" s="132"/>
      <c r="HP72" s="132"/>
      <c r="HQ72" s="132"/>
      <c r="HR72" s="132"/>
      <c r="HS72" s="132"/>
      <c r="HT72" s="132"/>
      <c r="HU72" s="132"/>
      <c r="HV72" s="132"/>
      <c r="HW72" s="132"/>
      <c r="HX72" s="132"/>
      <c r="HY72" s="132"/>
      <c r="HZ72" s="132"/>
      <c r="IA72" s="132"/>
      <c r="IB72" s="132"/>
      <c r="IC72" s="132"/>
      <c r="ID72" s="132"/>
      <c r="IE72" s="132"/>
      <c r="IF72" s="132"/>
      <c r="IG72" s="132"/>
      <c r="IH72" s="132"/>
      <c r="II72" s="132"/>
      <c r="IJ72" s="132"/>
      <c r="IK72" s="132"/>
      <c r="IL72" s="132"/>
      <c r="IM72" s="132"/>
      <c r="IN72" s="132"/>
      <c r="IO72" s="132"/>
      <c r="IP72" s="132"/>
      <c r="IQ72" s="132"/>
      <c r="IR72" s="132"/>
      <c r="IS72" s="132"/>
      <c r="IT72" s="132"/>
    </row>
    <row r="73" spans="1:254" s="110" customFormat="1">
      <c r="A73" s="129"/>
      <c r="B73" s="109"/>
      <c r="D73" s="171"/>
      <c r="E73" s="106"/>
      <c r="F73" s="107"/>
      <c r="G73" s="107"/>
      <c r="H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2"/>
      <c r="BN73" s="132"/>
      <c r="BO73" s="132"/>
      <c r="BP73" s="132"/>
      <c r="BQ73" s="132"/>
      <c r="BR73" s="132"/>
      <c r="BS73" s="132"/>
      <c r="BT73" s="132"/>
      <c r="BU73" s="132"/>
      <c r="BV73" s="132"/>
      <c r="BW73" s="132"/>
      <c r="BX73" s="132"/>
      <c r="BY73" s="132"/>
      <c r="BZ73" s="132"/>
      <c r="CA73" s="132"/>
      <c r="CB73" s="132"/>
      <c r="CC73" s="132"/>
      <c r="CD73" s="132"/>
      <c r="CE73" s="132"/>
      <c r="CF73" s="132"/>
      <c r="CG73" s="132"/>
      <c r="CH73" s="132"/>
      <c r="CI73" s="132"/>
      <c r="CJ73" s="132"/>
      <c r="CK73" s="132"/>
      <c r="CL73" s="132"/>
      <c r="CM73" s="132"/>
      <c r="CN73" s="132"/>
      <c r="CO73" s="132"/>
      <c r="CP73" s="132"/>
      <c r="CQ73" s="132"/>
      <c r="CR73" s="132"/>
      <c r="CS73" s="132"/>
      <c r="CT73" s="132"/>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132"/>
      <c r="GB73" s="132"/>
      <c r="GC73" s="132"/>
      <c r="GD73" s="132"/>
      <c r="GE73" s="132"/>
      <c r="GF73" s="132"/>
      <c r="GG73" s="132"/>
      <c r="GH73" s="132"/>
      <c r="GI73" s="132"/>
      <c r="GJ73" s="132"/>
      <c r="GK73" s="132"/>
      <c r="GL73" s="132"/>
      <c r="GM73" s="132"/>
      <c r="GN73" s="132"/>
      <c r="GO73" s="132"/>
      <c r="GP73" s="132"/>
      <c r="GQ73" s="132"/>
      <c r="GR73" s="132"/>
      <c r="GS73" s="132"/>
      <c r="GT73" s="132"/>
      <c r="GU73" s="132"/>
      <c r="GV73" s="132"/>
      <c r="GW73" s="132"/>
      <c r="GX73" s="132"/>
      <c r="GY73" s="132"/>
      <c r="GZ73" s="132"/>
      <c r="HA73" s="132"/>
      <c r="HB73" s="132"/>
      <c r="HC73" s="132"/>
      <c r="HD73" s="132"/>
      <c r="HE73" s="132"/>
      <c r="HF73" s="132"/>
      <c r="HG73" s="132"/>
      <c r="HH73" s="132"/>
      <c r="HI73" s="132"/>
      <c r="HJ73" s="132"/>
      <c r="HK73" s="132"/>
      <c r="HL73" s="132"/>
      <c r="HM73" s="132"/>
      <c r="HN73" s="132"/>
      <c r="HO73" s="132"/>
      <c r="HP73" s="132"/>
      <c r="HQ73" s="132"/>
      <c r="HR73" s="132"/>
      <c r="HS73" s="132"/>
      <c r="HT73" s="132"/>
      <c r="HU73" s="132"/>
      <c r="HV73" s="132"/>
      <c r="HW73" s="132"/>
      <c r="HX73" s="132"/>
      <c r="HY73" s="132"/>
      <c r="HZ73" s="132"/>
      <c r="IA73" s="132"/>
      <c r="IB73" s="132"/>
      <c r="IC73" s="132"/>
      <c r="ID73" s="132"/>
      <c r="IE73" s="132"/>
      <c r="IF73" s="132"/>
      <c r="IG73" s="132"/>
      <c r="IH73" s="132"/>
      <c r="II73" s="132"/>
      <c r="IJ73" s="132"/>
      <c r="IK73" s="132"/>
      <c r="IL73" s="132"/>
      <c r="IM73" s="132"/>
      <c r="IN73" s="132"/>
      <c r="IO73" s="132"/>
      <c r="IP73" s="132"/>
      <c r="IQ73" s="132"/>
      <c r="IR73" s="132"/>
      <c r="IS73" s="132"/>
      <c r="IT73" s="132"/>
    </row>
    <row r="74" spans="1:254" s="110" customFormat="1">
      <c r="A74" s="129"/>
      <c r="B74" s="109"/>
      <c r="D74" s="171"/>
      <c r="E74" s="106"/>
      <c r="F74" s="107"/>
      <c r="G74" s="107"/>
      <c r="H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c r="BN74" s="132"/>
      <c r="BO74" s="132"/>
      <c r="BP74" s="132"/>
      <c r="BQ74" s="132"/>
      <c r="BR74" s="132"/>
      <c r="BS74" s="132"/>
      <c r="BT74" s="132"/>
      <c r="BU74" s="132"/>
      <c r="BV74" s="132"/>
      <c r="BW74" s="132"/>
      <c r="BX74" s="132"/>
      <c r="BY74" s="132"/>
      <c r="BZ74" s="132"/>
      <c r="CA74" s="132"/>
      <c r="CB74" s="132"/>
      <c r="CC74" s="132"/>
      <c r="CD74" s="132"/>
      <c r="CE74" s="132"/>
      <c r="CF74" s="132"/>
      <c r="CG74" s="132"/>
      <c r="CH74" s="132"/>
      <c r="CI74" s="132"/>
      <c r="CJ74" s="132"/>
      <c r="CK74" s="132"/>
      <c r="CL74" s="132"/>
      <c r="CM74" s="132"/>
      <c r="CN74" s="132"/>
      <c r="CO74" s="132"/>
      <c r="CP74" s="132"/>
      <c r="CQ74" s="132"/>
      <c r="CR74" s="132"/>
      <c r="CS74" s="132"/>
      <c r="CT74" s="132"/>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132"/>
      <c r="GB74" s="132"/>
      <c r="GC74" s="132"/>
      <c r="GD74" s="132"/>
      <c r="GE74" s="132"/>
      <c r="GF74" s="132"/>
      <c r="GG74" s="132"/>
      <c r="GH74" s="132"/>
      <c r="GI74" s="132"/>
      <c r="GJ74" s="132"/>
      <c r="GK74" s="132"/>
      <c r="GL74" s="132"/>
      <c r="GM74" s="132"/>
      <c r="GN74" s="132"/>
      <c r="GO74" s="132"/>
      <c r="GP74" s="132"/>
      <c r="GQ74" s="132"/>
      <c r="GR74" s="132"/>
      <c r="GS74" s="132"/>
      <c r="GT74" s="132"/>
      <c r="GU74" s="132"/>
      <c r="GV74" s="132"/>
      <c r="GW74" s="132"/>
      <c r="GX74" s="132"/>
      <c r="GY74" s="132"/>
      <c r="GZ74" s="132"/>
      <c r="HA74" s="132"/>
      <c r="HB74" s="132"/>
      <c r="HC74" s="132"/>
      <c r="HD74" s="132"/>
      <c r="HE74" s="132"/>
      <c r="HF74" s="132"/>
      <c r="HG74" s="132"/>
      <c r="HH74" s="132"/>
      <c r="HI74" s="132"/>
      <c r="HJ74" s="132"/>
      <c r="HK74" s="132"/>
      <c r="HL74" s="132"/>
      <c r="HM74" s="132"/>
      <c r="HN74" s="132"/>
      <c r="HO74" s="132"/>
      <c r="HP74" s="132"/>
      <c r="HQ74" s="132"/>
      <c r="HR74" s="132"/>
      <c r="HS74" s="132"/>
      <c r="HT74" s="132"/>
      <c r="HU74" s="132"/>
      <c r="HV74" s="132"/>
      <c r="HW74" s="132"/>
      <c r="HX74" s="132"/>
      <c r="HY74" s="132"/>
      <c r="HZ74" s="132"/>
      <c r="IA74" s="132"/>
      <c r="IB74" s="132"/>
      <c r="IC74" s="132"/>
      <c r="ID74" s="132"/>
      <c r="IE74" s="132"/>
      <c r="IF74" s="132"/>
      <c r="IG74" s="132"/>
      <c r="IH74" s="132"/>
      <c r="II74" s="132"/>
      <c r="IJ74" s="132"/>
      <c r="IK74" s="132"/>
      <c r="IL74" s="132"/>
      <c r="IM74" s="132"/>
      <c r="IN74" s="132"/>
      <c r="IO74" s="132"/>
      <c r="IP74" s="132"/>
      <c r="IQ74" s="132"/>
      <c r="IR74" s="132"/>
      <c r="IS74" s="132"/>
      <c r="IT74" s="132"/>
    </row>
    <row r="75" spans="1:254" s="110" customFormat="1">
      <c r="A75" s="129"/>
      <c r="B75" s="109"/>
      <c r="D75" s="171"/>
      <c r="E75" s="106"/>
      <c r="F75" s="107"/>
      <c r="G75" s="107"/>
      <c r="H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132"/>
      <c r="BH75" s="132"/>
      <c r="BI75" s="132"/>
      <c r="BJ75" s="132"/>
      <c r="BK75" s="132"/>
      <c r="BL75" s="132"/>
      <c r="BM75" s="132"/>
      <c r="BN75" s="132"/>
      <c r="BO75" s="132"/>
      <c r="BP75" s="132"/>
      <c r="BQ75" s="132"/>
      <c r="BR75" s="132"/>
      <c r="BS75" s="132"/>
      <c r="BT75" s="132"/>
      <c r="BU75" s="132"/>
      <c r="BV75" s="132"/>
      <c r="BW75" s="132"/>
      <c r="BX75" s="132"/>
      <c r="BY75" s="132"/>
      <c r="BZ75" s="132"/>
      <c r="CA75" s="132"/>
      <c r="CB75" s="132"/>
      <c r="CC75" s="132"/>
      <c r="CD75" s="132"/>
      <c r="CE75" s="132"/>
      <c r="CF75" s="132"/>
      <c r="CG75" s="132"/>
      <c r="CH75" s="132"/>
      <c r="CI75" s="132"/>
      <c r="CJ75" s="132"/>
      <c r="CK75" s="132"/>
      <c r="CL75" s="132"/>
      <c r="CM75" s="132"/>
      <c r="CN75" s="132"/>
      <c r="CO75" s="132"/>
      <c r="CP75" s="132"/>
      <c r="CQ75" s="132"/>
      <c r="CR75" s="132"/>
      <c r="CS75" s="132"/>
      <c r="CT75" s="132"/>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132"/>
      <c r="GB75" s="132"/>
      <c r="GC75" s="132"/>
      <c r="GD75" s="132"/>
      <c r="GE75" s="132"/>
      <c r="GF75" s="132"/>
      <c r="GG75" s="132"/>
      <c r="GH75" s="132"/>
      <c r="GI75" s="132"/>
      <c r="GJ75" s="132"/>
      <c r="GK75" s="132"/>
      <c r="GL75" s="132"/>
      <c r="GM75" s="132"/>
      <c r="GN75" s="132"/>
      <c r="GO75" s="132"/>
      <c r="GP75" s="132"/>
      <c r="GQ75" s="132"/>
      <c r="GR75" s="132"/>
      <c r="GS75" s="132"/>
      <c r="GT75" s="132"/>
      <c r="GU75" s="132"/>
      <c r="GV75" s="132"/>
      <c r="GW75" s="132"/>
      <c r="GX75" s="132"/>
      <c r="GY75" s="132"/>
      <c r="GZ75" s="132"/>
      <c r="HA75" s="132"/>
      <c r="HB75" s="132"/>
      <c r="HC75" s="132"/>
      <c r="HD75" s="132"/>
      <c r="HE75" s="132"/>
      <c r="HF75" s="132"/>
      <c r="HG75" s="132"/>
      <c r="HH75" s="132"/>
      <c r="HI75" s="132"/>
      <c r="HJ75" s="132"/>
      <c r="HK75" s="132"/>
      <c r="HL75" s="132"/>
      <c r="HM75" s="132"/>
      <c r="HN75" s="132"/>
      <c r="HO75" s="132"/>
      <c r="HP75" s="132"/>
      <c r="HQ75" s="132"/>
      <c r="HR75" s="132"/>
      <c r="HS75" s="132"/>
      <c r="HT75" s="132"/>
      <c r="HU75" s="132"/>
      <c r="HV75" s="132"/>
      <c r="HW75" s="132"/>
      <c r="HX75" s="132"/>
      <c r="HY75" s="132"/>
      <c r="HZ75" s="132"/>
      <c r="IA75" s="132"/>
      <c r="IB75" s="132"/>
      <c r="IC75" s="132"/>
      <c r="ID75" s="132"/>
      <c r="IE75" s="132"/>
      <c r="IF75" s="132"/>
      <c r="IG75" s="132"/>
      <c r="IH75" s="132"/>
      <c r="II75" s="132"/>
      <c r="IJ75" s="132"/>
      <c r="IK75" s="132"/>
      <c r="IL75" s="132"/>
      <c r="IM75" s="132"/>
      <c r="IN75" s="132"/>
      <c r="IO75" s="132"/>
      <c r="IP75" s="132"/>
      <c r="IQ75" s="132"/>
      <c r="IR75" s="132"/>
      <c r="IS75" s="132"/>
      <c r="IT75" s="132"/>
    </row>
    <row r="76" spans="1:254" s="110" customFormat="1">
      <c r="A76" s="129"/>
      <c r="B76" s="109"/>
      <c r="D76" s="171"/>
      <c r="E76" s="106"/>
      <c r="F76" s="107"/>
      <c r="G76" s="107"/>
      <c r="H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132"/>
      <c r="BC76" s="132"/>
      <c r="BD76" s="132"/>
      <c r="BE76" s="132"/>
      <c r="BF76" s="132"/>
      <c r="BG76" s="132"/>
      <c r="BH76" s="132"/>
      <c r="BI76" s="132"/>
      <c r="BJ76" s="132"/>
      <c r="BK76" s="132"/>
      <c r="BL76" s="132"/>
      <c r="BM76" s="132"/>
      <c r="BN76" s="132"/>
      <c r="BO76" s="132"/>
      <c r="BP76" s="132"/>
      <c r="BQ76" s="132"/>
      <c r="BR76" s="132"/>
      <c r="BS76" s="132"/>
      <c r="BT76" s="132"/>
      <c r="BU76" s="132"/>
      <c r="BV76" s="132"/>
      <c r="BW76" s="132"/>
      <c r="BX76" s="132"/>
      <c r="BY76" s="132"/>
      <c r="BZ76" s="132"/>
      <c r="CA76" s="132"/>
      <c r="CB76" s="132"/>
      <c r="CC76" s="132"/>
      <c r="CD76" s="132"/>
      <c r="CE76" s="132"/>
      <c r="CF76" s="132"/>
      <c r="CG76" s="132"/>
      <c r="CH76" s="132"/>
      <c r="CI76" s="132"/>
      <c r="CJ76" s="132"/>
      <c r="CK76" s="132"/>
      <c r="CL76" s="132"/>
      <c r="CM76" s="132"/>
      <c r="CN76" s="132"/>
      <c r="CO76" s="132"/>
      <c r="CP76" s="132"/>
      <c r="CQ76" s="132"/>
      <c r="CR76" s="132"/>
      <c r="CS76" s="132"/>
      <c r="CT76" s="132"/>
      <c r="CU76" s="132"/>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132"/>
      <c r="GB76" s="132"/>
      <c r="GC76" s="132"/>
      <c r="GD76" s="132"/>
      <c r="GE76" s="132"/>
      <c r="GF76" s="132"/>
      <c r="GG76" s="132"/>
      <c r="GH76" s="132"/>
      <c r="GI76" s="132"/>
      <c r="GJ76" s="132"/>
      <c r="GK76" s="132"/>
      <c r="GL76" s="132"/>
      <c r="GM76" s="132"/>
      <c r="GN76" s="132"/>
      <c r="GO76" s="132"/>
      <c r="GP76" s="132"/>
      <c r="GQ76" s="132"/>
      <c r="GR76" s="132"/>
      <c r="GS76" s="132"/>
      <c r="GT76" s="132"/>
      <c r="GU76" s="132"/>
      <c r="GV76" s="132"/>
      <c r="GW76" s="132"/>
      <c r="GX76" s="132"/>
      <c r="GY76" s="132"/>
      <c r="GZ76" s="132"/>
      <c r="HA76" s="132"/>
      <c r="HB76" s="132"/>
      <c r="HC76" s="132"/>
      <c r="HD76" s="132"/>
      <c r="HE76" s="132"/>
      <c r="HF76" s="132"/>
      <c r="HG76" s="132"/>
      <c r="HH76" s="132"/>
      <c r="HI76" s="132"/>
      <c r="HJ76" s="132"/>
      <c r="HK76" s="132"/>
      <c r="HL76" s="132"/>
      <c r="HM76" s="132"/>
      <c r="HN76" s="132"/>
      <c r="HO76" s="132"/>
      <c r="HP76" s="132"/>
      <c r="HQ76" s="132"/>
      <c r="HR76" s="132"/>
      <c r="HS76" s="132"/>
      <c r="HT76" s="132"/>
      <c r="HU76" s="132"/>
      <c r="HV76" s="132"/>
      <c r="HW76" s="132"/>
      <c r="HX76" s="132"/>
      <c r="HY76" s="132"/>
      <c r="HZ76" s="132"/>
      <c r="IA76" s="132"/>
      <c r="IB76" s="132"/>
      <c r="IC76" s="132"/>
      <c r="ID76" s="132"/>
      <c r="IE76" s="132"/>
      <c r="IF76" s="132"/>
      <c r="IG76" s="132"/>
      <c r="IH76" s="132"/>
      <c r="II76" s="132"/>
      <c r="IJ76" s="132"/>
      <c r="IK76" s="132"/>
      <c r="IL76" s="132"/>
      <c r="IM76" s="132"/>
      <c r="IN76" s="132"/>
      <c r="IO76" s="132"/>
      <c r="IP76" s="132"/>
      <c r="IQ76" s="132"/>
      <c r="IR76" s="132"/>
      <c r="IS76" s="132"/>
      <c r="IT76" s="132"/>
    </row>
    <row r="77" spans="1:254" s="110" customFormat="1">
      <c r="A77" s="129"/>
      <c r="B77" s="109"/>
      <c r="D77" s="171"/>
      <c r="E77" s="106"/>
      <c r="F77" s="107"/>
      <c r="G77" s="107"/>
      <c r="H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132"/>
      <c r="BN77" s="132"/>
      <c r="BO77" s="132"/>
      <c r="BP77" s="132"/>
      <c r="BQ77" s="132"/>
      <c r="BR77" s="132"/>
      <c r="BS77" s="132"/>
      <c r="BT77" s="132"/>
      <c r="BU77" s="132"/>
      <c r="BV77" s="132"/>
      <c r="BW77" s="132"/>
      <c r="BX77" s="132"/>
      <c r="BY77" s="132"/>
      <c r="BZ77" s="132"/>
      <c r="CA77" s="132"/>
      <c r="CB77" s="132"/>
      <c r="CC77" s="132"/>
      <c r="CD77" s="132"/>
      <c r="CE77" s="132"/>
      <c r="CF77" s="132"/>
      <c r="CG77" s="132"/>
      <c r="CH77" s="132"/>
      <c r="CI77" s="132"/>
      <c r="CJ77" s="132"/>
      <c r="CK77" s="132"/>
      <c r="CL77" s="132"/>
      <c r="CM77" s="132"/>
      <c r="CN77" s="132"/>
      <c r="CO77" s="132"/>
      <c r="CP77" s="132"/>
      <c r="CQ77" s="132"/>
      <c r="CR77" s="132"/>
      <c r="CS77" s="132"/>
      <c r="CT77" s="132"/>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132"/>
      <c r="GB77" s="132"/>
      <c r="GC77" s="132"/>
      <c r="GD77" s="132"/>
      <c r="GE77" s="132"/>
      <c r="GF77" s="132"/>
      <c r="GG77" s="132"/>
      <c r="GH77" s="132"/>
      <c r="GI77" s="132"/>
      <c r="GJ77" s="132"/>
      <c r="GK77" s="132"/>
      <c r="GL77" s="132"/>
      <c r="GM77" s="132"/>
      <c r="GN77" s="132"/>
      <c r="GO77" s="132"/>
      <c r="GP77" s="132"/>
      <c r="GQ77" s="132"/>
      <c r="GR77" s="132"/>
      <c r="GS77" s="132"/>
      <c r="GT77" s="132"/>
      <c r="GU77" s="132"/>
      <c r="GV77" s="132"/>
      <c r="GW77" s="132"/>
      <c r="GX77" s="132"/>
      <c r="GY77" s="132"/>
      <c r="GZ77" s="132"/>
      <c r="HA77" s="132"/>
      <c r="HB77" s="132"/>
      <c r="HC77" s="132"/>
      <c r="HD77" s="132"/>
      <c r="HE77" s="132"/>
      <c r="HF77" s="132"/>
      <c r="HG77" s="132"/>
      <c r="HH77" s="132"/>
      <c r="HI77" s="132"/>
      <c r="HJ77" s="132"/>
      <c r="HK77" s="132"/>
      <c r="HL77" s="132"/>
      <c r="HM77" s="132"/>
      <c r="HN77" s="132"/>
      <c r="HO77" s="132"/>
      <c r="HP77" s="132"/>
      <c r="HQ77" s="132"/>
      <c r="HR77" s="132"/>
      <c r="HS77" s="132"/>
      <c r="HT77" s="132"/>
      <c r="HU77" s="132"/>
      <c r="HV77" s="132"/>
      <c r="HW77" s="132"/>
      <c r="HX77" s="132"/>
      <c r="HY77" s="132"/>
      <c r="HZ77" s="132"/>
      <c r="IA77" s="132"/>
      <c r="IB77" s="132"/>
      <c r="IC77" s="132"/>
      <c r="ID77" s="132"/>
      <c r="IE77" s="132"/>
      <c r="IF77" s="132"/>
      <c r="IG77" s="132"/>
      <c r="IH77" s="132"/>
      <c r="II77" s="132"/>
      <c r="IJ77" s="132"/>
      <c r="IK77" s="132"/>
      <c r="IL77" s="132"/>
      <c r="IM77" s="132"/>
      <c r="IN77" s="132"/>
      <c r="IO77" s="132"/>
      <c r="IP77" s="132"/>
      <c r="IQ77" s="132"/>
      <c r="IR77" s="132"/>
      <c r="IS77" s="132"/>
      <c r="IT77" s="132"/>
    </row>
    <row r="78" spans="1:254" s="110" customFormat="1">
      <c r="A78" s="129"/>
      <c r="B78" s="109"/>
      <c r="D78" s="171"/>
      <c r="E78" s="106"/>
      <c r="F78" s="107"/>
      <c r="G78" s="107"/>
      <c r="H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c r="BO78" s="132"/>
      <c r="BP78" s="132"/>
      <c r="BQ78" s="132"/>
      <c r="BR78" s="132"/>
      <c r="BS78" s="132"/>
      <c r="BT78" s="132"/>
      <c r="BU78" s="132"/>
      <c r="BV78" s="132"/>
      <c r="BW78" s="132"/>
      <c r="BX78" s="132"/>
      <c r="BY78" s="132"/>
      <c r="BZ78" s="132"/>
      <c r="CA78" s="132"/>
      <c r="CB78" s="132"/>
      <c r="CC78" s="132"/>
      <c r="CD78" s="132"/>
      <c r="CE78" s="132"/>
      <c r="CF78" s="132"/>
      <c r="CG78" s="132"/>
      <c r="CH78" s="132"/>
      <c r="CI78" s="132"/>
      <c r="CJ78" s="132"/>
      <c r="CK78" s="132"/>
      <c r="CL78" s="132"/>
      <c r="CM78" s="132"/>
      <c r="CN78" s="132"/>
      <c r="CO78" s="132"/>
      <c r="CP78" s="132"/>
      <c r="CQ78" s="132"/>
      <c r="CR78" s="132"/>
      <c r="CS78" s="132"/>
      <c r="CT78" s="132"/>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132"/>
      <c r="GB78" s="132"/>
      <c r="GC78" s="132"/>
      <c r="GD78" s="132"/>
      <c r="GE78" s="132"/>
      <c r="GF78" s="132"/>
      <c r="GG78" s="132"/>
      <c r="GH78" s="132"/>
      <c r="GI78" s="132"/>
      <c r="GJ78" s="132"/>
      <c r="GK78" s="132"/>
      <c r="GL78" s="132"/>
      <c r="GM78" s="132"/>
      <c r="GN78" s="132"/>
      <c r="GO78" s="132"/>
      <c r="GP78" s="132"/>
      <c r="GQ78" s="132"/>
      <c r="GR78" s="132"/>
      <c r="GS78" s="132"/>
      <c r="GT78" s="132"/>
      <c r="GU78" s="132"/>
      <c r="GV78" s="132"/>
      <c r="GW78" s="132"/>
      <c r="GX78" s="132"/>
      <c r="GY78" s="132"/>
      <c r="GZ78" s="132"/>
      <c r="HA78" s="132"/>
      <c r="HB78" s="132"/>
      <c r="HC78" s="132"/>
      <c r="HD78" s="132"/>
      <c r="HE78" s="132"/>
      <c r="HF78" s="132"/>
      <c r="HG78" s="132"/>
      <c r="HH78" s="132"/>
      <c r="HI78" s="132"/>
      <c r="HJ78" s="132"/>
      <c r="HK78" s="132"/>
      <c r="HL78" s="132"/>
      <c r="HM78" s="132"/>
      <c r="HN78" s="132"/>
      <c r="HO78" s="132"/>
      <c r="HP78" s="132"/>
      <c r="HQ78" s="132"/>
      <c r="HR78" s="132"/>
      <c r="HS78" s="132"/>
      <c r="HT78" s="132"/>
      <c r="HU78" s="132"/>
      <c r="HV78" s="132"/>
      <c r="HW78" s="132"/>
      <c r="HX78" s="132"/>
      <c r="HY78" s="132"/>
      <c r="HZ78" s="132"/>
      <c r="IA78" s="132"/>
      <c r="IB78" s="132"/>
      <c r="IC78" s="132"/>
      <c r="ID78" s="132"/>
      <c r="IE78" s="132"/>
      <c r="IF78" s="132"/>
      <c r="IG78" s="132"/>
      <c r="IH78" s="132"/>
      <c r="II78" s="132"/>
      <c r="IJ78" s="132"/>
      <c r="IK78" s="132"/>
      <c r="IL78" s="132"/>
      <c r="IM78" s="132"/>
      <c r="IN78" s="132"/>
      <c r="IO78" s="132"/>
      <c r="IP78" s="132"/>
      <c r="IQ78" s="132"/>
      <c r="IR78" s="132"/>
      <c r="IS78" s="132"/>
      <c r="IT78" s="132"/>
    </row>
    <row r="79" spans="1:254" s="110" customFormat="1">
      <c r="A79" s="129"/>
      <c r="B79" s="109"/>
      <c r="D79" s="171"/>
      <c r="E79" s="106"/>
      <c r="F79" s="107"/>
      <c r="G79" s="107"/>
      <c r="H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c r="BN79" s="132"/>
      <c r="BO79" s="132"/>
      <c r="BP79" s="132"/>
      <c r="BQ79" s="132"/>
      <c r="BR79" s="132"/>
      <c r="BS79" s="132"/>
      <c r="BT79" s="132"/>
      <c r="BU79" s="132"/>
      <c r="BV79" s="132"/>
      <c r="BW79" s="132"/>
      <c r="BX79" s="132"/>
      <c r="BY79" s="132"/>
      <c r="BZ79" s="132"/>
      <c r="CA79" s="132"/>
      <c r="CB79" s="132"/>
      <c r="CC79" s="132"/>
      <c r="CD79" s="132"/>
      <c r="CE79" s="132"/>
      <c r="CF79" s="132"/>
      <c r="CG79" s="132"/>
      <c r="CH79" s="132"/>
      <c r="CI79" s="132"/>
      <c r="CJ79" s="132"/>
      <c r="CK79" s="132"/>
      <c r="CL79" s="132"/>
      <c r="CM79" s="132"/>
      <c r="CN79" s="132"/>
      <c r="CO79" s="132"/>
      <c r="CP79" s="132"/>
      <c r="CQ79" s="132"/>
      <c r="CR79" s="132"/>
      <c r="CS79" s="132"/>
      <c r="CT79" s="132"/>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132"/>
      <c r="GB79" s="132"/>
      <c r="GC79" s="132"/>
      <c r="GD79" s="132"/>
      <c r="GE79" s="132"/>
      <c r="GF79" s="132"/>
      <c r="GG79" s="132"/>
      <c r="GH79" s="132"/>
      <c r="GI79" s="132"/>
      <c r="GJ79" s="132"/>
      <c r="GK79" s="132"/>
      <c r="GL79" s="132"/>
      <c r="GM79" s="132"/>
      <c r="GN79" s="132"/>
      <c r="GO79" s="132"/>
      <c r="GP79" s="132"/>
      <c r="GQ79" s="132"/>
      <c r="GR79" s="132"/>
      <c r="GS79" s="132"/>
      <c r="GT79" s="132"/>
      <c r="GU79" s="132"/>
      <c r="GV79" s="132"/>
      <c r="GW79" s="132"/>
      <c r="GX79" s="132"/>
      <c r="GY79" s="132"/>
      <c r="GZ79" s="132"/>
      <c r="HA79" s="132"/>
      <c r="HB79" s="132"/>
      <c r="HC79" s="132"/>
      <c r="HD79" s="132"/>
      <c r="HE79" s="132"/>
      <c r="HF79" s="132"/>
      <c r="HG79" s="132"/>
      <c r="HH79" s="132"/>
      <c r="HI79" s="132"/>
      <c r="HJ79" s="132"/>
      <c r="HK79" s="132"/>
      <c r="HL79" s="132"/>
      <c r="HM79" s="132"/>
      <c r="HN79" s="132"/>
      <c r="HO79" s="132"/>
      <c r="HP79" s="132"/>
      <c r="HQ79" s="132"/>
      <c r="HR79" s="132"/>
      <c r="HS79" s="132"/>
      <c r="HT79" s="132"/>
      <c r="HU79" s="132"/>
      <c r="HV79" s="132"/>
      <c r="HW79" s="132"/>
      <c r="HX79" s="132"/>
      <c r="HY79" s="132"/>
      <c r="HZ79" s="132"/>
      <c r="IA79" s="132"/>
      <c r="IB79" s="132"/>
      <c r="IC79" s="132"/>
      <c r="ID79" s="132"/>
      <c r="IE79" s="132"/>
      <c r="IF79" s="132"/>
      <c r="IG79" s="132"/>
      <c r="IH79" s="132"/>
      <c r="II79" s="132"/>
      <c r="IJ79" s="132"/>
      <c r="IK79" s="132"/>
      <c r="IL79" s="132"/>
      <c r="IM79" s="132"/>
      <c r="IN79" s="132"/>
      <c r="IO79" s="132"/>
      <c r="IP79" s="132"/>
      <c r="IQ79" s="132"/>
      <c r="IR79" s="132"/>
      <c r="IS79" s="132"/>
      <c r="IT79" s="132"/>
    </row>
    <row r="80" spans="1:254" s="110" customFormat="1">
      <c r="A80" s="129"/>
      <c r="B80" s="109"/>
      <c r="D80" s="171"/>
      <c r="E80" s="106"/>
      <c r="F80" s="107"/>
      <c r="G80" s="107"/>
      <c r="H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c r="BN80" s="132"/>
      <c r="BO80" s="132"/>
      <c r="BP80" s="132"/>
      <c r="BQ80" s="132"/>
      <c r="BR80" s="132"/>
      <c r="BS80" s="132"/>
      <c r="BT80" s="132"/>
      <c r="BU80" s="132"/>
      <c r="BV80" s="132"/>
      <c r="BW80" s="132"/>
      <c r="BX80" s="132"/>
      <c r="BY80" s="132"/>
      <c r="BZ80" s="132"/>
      <c r="CA80" s="132"/>
      <c r="CB80" s="132"/>
      <c r="CC80" s="132"/>
      <c r="CD80" s="132"/>
      <c r="CE80" s="132"/>
      <c r="CF80" s="132"/>
      <c r="CG80" s="132"/>
      <c r="CH80" s="132"/>
      <c r="CI80" s="132"/>
      <c r="CJ80" s="132"/>
      <c r="CK80" s="132"/>
      <c r="CL80" s="132"/>
      <c r="CM80" s="132"/>
      <c r="CN80" s="132"/>
      <c r="CO80" s="132"/>
      <c r="CP80" s="132"/>
      <c r="CQ80" s="132"/>
      <c r="CR80" s="132"/>
      <c r="CS80" s="132"/>
      <c r="CT80" s="132"/>
      <c r="CU80" s="132"/>
      <c r="CV80" s="132"/>
      <c r="CW80" s="132"/>
      <c r="CX80" s="132"/>
      <c r="CY80" s="132"/>
      <c r="CZ80" s="132"/>
      <c r="DA80" s="132"/>
      <c r="DB80" s="132"/>
      <c r="DC80" s="132"/>
      <c r="DD80" s="132"/>
      <c r="DE80" s="132"/>
      <c r="DF80" s="132"/>
      <c r="DG80" s="132"/>
      <c r="DH80" s="132"/>
      <c r="DI80" s="132"/>
      <c r="DJ80" s="132"/>
      <c r="DK80" s="132"/>
      <c r="DL80" s="132"/>
      <c r="DM80" s="132"/>
      <c r="DN80" s="132"/>
      <c r="DO80" s="132"/>
      <c r="DP80" s="132"/>
      <c r="DQ80" s="132"/>
      <c r="DR80" s="132"/>
      <c r="DS80" s="132"/>
      <c r="DT80" s="132"/>
      <c r="DU80" s="132"/>
      <c r="DV80" s="132"/>
      <c r="DW80" s="132"/>
      <c r="DX80" s="132"/>
      <c r="DY80" s="132"/>
      <c r="DZ80" s="132"/>
      <c r="EA80" s="132"/>
      <c r="EB80" s="132"/>
      <c r="EC80" s="132"/>
      <c r="ED80" s="132"/>
      <c r="EE80" s="132"/>
      <c r="EF80" s="132"/>
      <c r="EG80" s="132"/>
      <c r="EH80" s="132"/>
      <c r="EI80" s="132"/>
      <c r="EJ80" s="132"/>
      <c r="EK80" s="132"/>
      <c r="EL80" s="132"/>
      <c r="EM80" s="132"/>
      <c r="EN80" s="132"/>
      <c r="EO80" s="132"/>
      <c r="EP80" s="132"/>
      <c r="EQ80" s="132"/>
      <c r="ER80" s="132"/>
      <c r="ES80" s="132"/>
      <c r="ET80" s="132"/>
      <c r="EU80" s="132"/>
      <c r="EV80" s="132"/>
      <c r="EW80" s="132"/>
      <c r="EX80" s="132"/>
      <c r="EY80" s="132"/>
      <c r="EZ80" s="132"/>
      <c r="FA80" s="132"/>
      <c r="FB80" s="132"/>
      <c r="FC80" s="132"/>
      <c r="FD80" s="132"/>
      <c r="FE80" s="132"/>
      <c r="FF80" s="132"/>
      <c r="FG80" s="132"/>
      <c r="FH80" s="132"/>
      <c r="FI80" s="132"/>
      <c r="FJ80" s="132"/>
      <c r="FK80" s="132"/>
      <c r="FL80" s="132"/>
      <c r="FM80" s="132"/>
      <c r="FN80" s="132"/>
      <c r="FO80" s="132"/>
      <c r="FP80" s="132"/>
      <c r="FQ80" s="132"/>
      <c r="FR80" s="132"/>
      <c r="FS80" s="132"/>
      <c r="FT80" s="132"/>
      <c r="FU80" s="132"/>
      <c r="FV80" s="132"/>
      <c r="FW80" s="132"/>
      <c r="FX80" s="132"/>
      <c r="FY80" s="132"/>
      <c r="FZ80" s="132"/>
      <c r="GA80" s="132"/>
      <c r="GB80" s="132"/>
      <c r="GC80" s="132"/>
      <c r="GD80" s="132"/>
      <c r="GE80" s="132"/>
      <c r="GF80" s="132"/>
      <c r="GG80" s="132"/>
      <c r="GH80" s="132"/>
      <c r="GI80" s="132"/>
      <c r="GJ80" s="132"/>
      <c r="GK80" s="132"/>
      <c r="GL80" s="132"/>
      <c r="GM80" s="132"/>
      <c r="GN80" s="132"/>
      <c r="GO80" s="132"/>
      <c r="GP80" s="132"/>
      <c r="GQ80" s="132"/>
      <c r="GR80" s="132"/>
      <c r="GS80" s="132"/>
      <c r="GT80" s="132"/>
      <c r="GU80" s="132"/>
      <c r="GV80" s="132"/>
      <c r="GW80" s="132"/>
      <c r="GX80" s="132"/>
      <c r="GY80" s="132"/>
      <c r="GZ80" s="132"/>
      <c r="HA80" s="132"/>
      <c r="HB80" s="132"/>
      <c r="HC80" s="132"/>
      <c r="HD80" s="132"/>
      <c r="HE80" s="132"/>
      <c r="HF80" s="132"/>
      <c r="HG80" s="132"/>
      <c r="HH80" s="132"/>
      <c r="HI80" s="132"/>
      <c r="HJ80" s="132"/>
      <c r="HK80" s="132"/>
      <c r="HL80" s="132"/>
      <c r="HM80" s="132"/>
      <c r="HN80" s="132"/>
      <c r="HO80" s="132"/>
      <c r="HP80" s="132"/>
      <c r="HQ80" s="132"/>
      <c r="HR80" s="132"/>
      <c r="HS80" s="132"/>
      <c r="HT80" s="132"/>
      <c r="HU80" s="132"/>
      <c r="HV80" s="132"/>
      <c r="HW80" s="132"/>
      <c r="HX80" s="132"/>
      <c r="HY80" s="132"/>
      <c r="HZ80" s="132"/>
      <c r="IA80" s="132"/>
      <c r="IB80" s="132"/>
      <c r="IC80" s="132"/>
      <c r="ID80" s="132"/>
      <c r="IE80" s="132"/>
      <c r="IF80" s="132"/>
      <c r="IG80" s="132"/>
      <c r="IH80" s="132"/>
      <c r="II80" s="132"/>
      <c r="IJ80" s="132"/>
      <c r="IK80" s="132"/>
      <c r="IL80" s="132"/>
      <c r="IM80" s="132"/>
      <c r="IN80" s="132"/>
      <c r="IO80" s="132"/>
      <c r="IP80" s="132"/>
      <c r="IQ80" s="132"/>
      <c r="IR80" s="132"/>
      <c r="IS80" s="132"/>
      <c r="IT80" s="132"/>
    </row>
    <row r="81" spans="1:254" s="110" customFormat="1">
      <c r="A81" s="129"/>
      <c r="B81" s="109"/>
      <c r="D81" s="171"/>
      <c r="E81" s="106"/>
      <c r="F81" s="107"/>
      <c r="G81" s="107"/>
      <c r="H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132"/>
      <c r="BY81" s="132"/>
      <c r="BZ81" s="132"/>
      <c r="CA81" s="132"/>
      <c r="CB81" s="132"/>
      <c r="CC81" s="132"/>
      <c r="CD81" s="132"/>
      <c r="CE81" s="132"/>
      <c r="CF81" s="132"/>
      <c r="CG81" s="132"/>
      <c r="CH81" s="132"/>
      <c r="CI81" s="132"/>
      <c r="CJ81" s="132"/>
      <c r="CK81" s="132"/>
      <c r="CL81" s="132"/>
      <c r="CM81" s="132"/>
      <c r="CN81" s="132"/>
      <c r="CO81" s="132"/>
      <c r="CP81" s="132"/>
      <c r="CQ81" s="132"/>
      <c r="CR81" s="132"/>
      <c r="CS81" s="132"/>
      <c r="CT81" s="132"/>
      <c r="CU81" s="132"/>
      <c r="CV81" s="132"/>
      <c r="CW81" s="132"/>
      <c r="CX81" s="132"/>
      <c r="CY81" s="132"/>
      <c r="CZ81" s="132"/>
      <c r="DA81" s="132"/>
      <c r="DB81" s="132"/>
      <c r="DC81" s="132"/>
      <c r="DD81" s="132"/>
      <c r="DE81" s="132"/>
      <c r="DF81" s="132"/>
      <c r="DG81" s="132"/>
      <c r="DH81" s="132"/>
      <c r="DI81" s="132"/>
      <c r="DJ81" s="132"/>
      <c r="DK81" s="132"/>
      <c r="DL81" s="132"/>
      <c r="DM81" s="132"/>
      <c r="DN81" s="132"/>
      <c r="DO81" s="132"/>
      <c r="DP81" s="132"/>
      <c r="DQ81" s="132"/>
      <c r="DR81" s="132"/>
      <c r="DS81" s="132"/>
      <c r="DT81" s="132"/>
      <c r="DU81" s="132"/>
      <c r="DV81" s="132"/>
      <c r="DW81" s="132"/>
      <c r="DX81" s="132"/>
      <c r="DY81" s="132"/>
      <c r="DZ81" s="132"/>
      <c r="EA81" s="132"/>
      <c r="EB81" s="132"/>
      <c r="EC81" s="132"/>
      <c r="ED81" s="132"/>
      <c r="EE81" s="132"/>
      <c r="EF81" s="132"/>
      <c r="EG81" s="132"/>
      <c r="EH81" s="132"/>
      <c r="EI81" s="132"/>
      <c r="EJ81" s="132"/>
      <c r="EK81" s="132"/>
      <c r="EL81" s="132"/>
      <c r="EM81" s="132"/>
      <c r="EN81" s="132"/>
      <c r="EO81" s="132"/>
      <c r="EP81" s="132"/>
      <c r="EQ81" s="132"/>
      <c r="ER81" s="132"/>
      <c r="ES81" s="132"/>
      <c r="ET81" s="132"/>
      <c r="EU81" s="132"/>
      <c r="EV81" s="132"/>
      <c r="EW81" s="132"/>
      <c r="EX81" s="132"/>
      <c r="EY81" s="132"/>
      <c r="EZ81" s="132"/>
      <c r="FA81" s="132"/>
      <c r="FB81" s="132"/>
      <c r="FC81" s="132"/>
      <c r="FD81" s="132"/>
      <c r="FE81" s="132"/>
      <c r="FF81" s="132"/>
      <c r="FG81" s="132"/>
      <c r="FH81" s="132"/>
      <c r="FI81" s="132"/>
      <c r="FJ81" s="132"/>
      <c r="FK81" s="132"/>
      <c r="FL81" s="132"/>
      <c r="FM81" s="132"/>
      <c r="FN81" s="132"/>
      <c r="FO81" s="132"/>
      <c r="FP81" s="132"/>
      <c r="FQ81" s="132"/>
      <c r="FR81" s="132"/>
      <c r="FS81" s="132"/>
      <c r="FT81" s="132"/>
      <c r="FU81" s="132"/>
      <c r="FV81" s="132"/>
      <c r="FW81" s="132"/>
      <c r="FX81" s="132"/>
      <c r="FY81" s="132"/>
      <c r="FZ81" s="132"/>
      <c r="GA81" s="132"/>
      <c r="GB81" s="132"/>
      <c r="GC81" s="132"/>
      <c r="GD81" s="132"/>
      <c r="GE81" s="132"/>
      <c r="GF81" s="132"/>
      <c r="GG81" s="132"/>
      <c r="GH81" s="132"/>
      <c r="GI81" s="132"/>
      <c r="GJ81" s="132"/>
      <c r="GK81" s="132"/>
      <c r="GL81" s="132"/>
      <c r="GM81" s="132"/>
      <c r="GN81" s="132"/>
      <c r="GO81" s="132"/>
      <c r="GP81" s="132"/>
      <c r="GQ81" s="132"/>
      <c r="GR81" s="132"/>
      <c r="GS81" s="132"/>
      <c r="GT81" s="132"/>
      <c r="GU81" s="132"/>
      <c r="GV81" s="132"/>
      <c r="GW81" s="132"/>
      <c r="GX81" s="132"/>
      <c r="GY81" s="132"/>
      <c r="GZ81" s="132"/>
      <c r="HA81" s="132"/>
      <c r="HB81" s="132"/>
      <c r="HC81" s="132"/>
      <c r="HD81" s="132"/>
      <c r="HE81" s="132"/>
      <c r="HF81" s="132"/>
      <c r="HG81" s="132"/>
      <c r="HH81" s="132"/>
      <c r="HI81" s="132"/>
      <c r="HJ81" s="132"/>
      <c r="HK81" s="132"/>
      <c r="HL81" s="132"/>
      <c r="HM81" s="132"/>
      <c r="HN81" s="132"/>
      <c r="HO81" s="132"/>
      <c r="HP81" s="132"/>
      <c r="HQ81" s="132"/>
      <c r="HR81" s="132"/>
      <c r="HS81" s="132"/>
      <c r="HT81" s="132"/>
      <c r="HU81" s="132"/>
      <c r="HV81" s="132"/>
      <c r="HW81" s="132"/>
      <c r="HX81" s="132"/>
      <c r="HY81" s="132"/>
      <c r="HZ81" s="132"/>
      <c r="IA81" s="132"/>
      <c r="IB81" s="132"/>
      <c r="IC81" s="132"/>
      <c r="ID81" s="132"/>
      <c r="IE81" s="132"/>
      <c r="IF81" s="132"/>
      <c r="IG81" s="132"/>
      <c r="IH81" s="132"/>
      <c r="II81" s="132"/>
      <c r="IJ81" s="132"/>
      <c r="IK81" s="132"/>
      <c r="IL81" s="132"/>
      <c r="IM81" s="132"/>
      <c r="IN81" s="132"/>
      <c r="IO81" s="132"/>
      <c r="IP81" s="132"/>
      <c r="IQ81" s="132"/>
      <c r="IR81" s="132"/>
      <c r="IS81" s="132"/>
      <c r="IT81" s="132"/>
    </row>
    <row r="82" spans="1:254" s="110" customFormat="1">
      <c r="A82" s="129"/>
      <c r="B82" s="109"/>
      <c r="D82" s="171"/>
      <c r="E82" s="106"/>
      <c r="F82" s="107"/>
      <c r="G82" s="107"/>
      <c r="H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row>
    <row r="83" spans="1:254" s="132" customFormat="1">
      <c r="A83" s="133"/>
      <c r="B83" s="109"/>
      <c r="C83" s="110"/>
      <c r="D83" s="171"/>
      <c r="E83" s="106"/>
      <c r="F83" s="107"/>
      <c r="G83" s="107"/>
      <c r="H83" s="110"/>
      <c r="I83" s="110"/>
      <c r="J83" s="110"/>
      <c r="K83" s="110"/>
    </row>
    <row r="84" spans="1:254" s="132" customFormat="1">
      <c r="A84" s="133"/>
      <c r="B84" s="109"/>
      <c r="C84" s="110"/>
      <c r="D84" s="171"/>
      <c r="E84" s="106"/>
      <c r="F84" s="107"/>
      <c r="G84" s="107"/>
      <c r="H84" s="110"/>
      <c r="I84" s="110"/>
      <c r="J84" s="110"/>
      <c r="K84" s="110"/>
    </row>
    <row r="85" spans="1:254" s="132" customFormat="1">
      <c r="A85" s="133"/>
      <c r="B85" s="109"/>
      <c r="C85" s="110"/>
      <c r="D85" s="171"/>
      <c r="E85" s="106"/>
      <c r="F85" s="107"/>
      <c r="G85" s="107"/>
      <c r="H85" s="110"/>
      <c r="I85" s="110"/>
      <c r="J85" s="110"/>
      <c r="K85" s="110"/>
    </row>
    <row r="86" spans="1:254" s="132" customFormat="1">
      <c r="A86" s="133"/>
      <c r="B86" s="109"/>
      <c r="C86" s="110"/>
      <c r="D86" s="171"/>
      <c r="E86" s="106"/>
      <c r="F86" s="107"/>
      <c r="G86" s="107"/>
      <c r="H86" s="110"/>
      <c r="I86" s="110"/>
      <c r="J86" s="110"/>
      <c r="K86" s="110"/>
    </row>
    <row r="87" spans="1:254" s="132" customFormat="1">
      <c r="A87" s="133"/>
      <c r="B87" s="109"/>
      <c r="C87" s="110"/>
      <c r="D87" s="171"/>
      <c r="E87" s="106"/>
      <c r="F87" s="107"/>
      <c r="G87" s="107"/>
      <c r="H87" s="110"/>
      <c r="I87" s="110"/>
      <c r="J87" s="110"/>
      <c r="K87" s="110"/>
    </row>
    <row r="88" spans="1:254" s="132" customFormat="1">
      <c r="A88" s="133"/>
      <c r="B88" s="109"/>
      <c r="C88" s="110"/>
      <c r="D88" s="171"/>
      <c r="E88" s="106"/>
      <c r="F88" s="107"/>
      <c r="G88" s="107"/>
      <c r="H88" s="110"/>
      <c r="I88" s="110"/>
      <c r="J88" s="110"/>
      <c r="K88" s="110"/>
    </row>
    <row r="89" spans="1:254" s="132" customFormat="1">
      <c r="A89" s="133"/>
      <c r="B89" s="109"/>
      <c r="C89" s="110"/>
      <c r="D89" s="171"/>
      <c r="E89" s="106"/>
      <c r="F89" s="107"/>
      <c r="G89" s="107"/>
      <c r="H89" s="110"/>
      <c r="I89" s="110"/>
      <c r="J89" s="110"/>
      <c r="K89" s="110"/>
    </row>
    <row r="90" spans="1:254" s="132" customFormat="1">
      <c r="A90" s="133"/>
      <c r="B90" s="109"/>
      <c r="C90" s="110"/>
      <c r="D90" s="171"/>
      <c r="E90" s="106"/>
      <c r="F90" s="107"/>
      <c r="G90" s="107"/>
      <c r="H90" s="110"/>
      <c r="I90" s="110"/>
      <c r="J90" s="110"/>
      <c r="K90" s="110"/>
    </row>
    <row r="91" spans="1:254" s="132" customFormat="1">
      <c r="A91" s="133"/>
      <c r="B91" s="109"/>
      <c r="C91" s="110"/>
      <c r="D91" s="171"/>
      <c r="E91" s="106"/>
      <c r="F91" s="107"/>
      <c r="G91" s="107"/>
      <c r="H91" s="110"/>
      <c r="I91" s="110"/>
      <c r="J91" s="110"/>
      <c r="K91" s="110"/>
    </row>
    <row r="92" spans="1:254" s="132" customFormat="1">
      <c r="A92" s="133"/>
      <c r="B92" s="109"/>
      <c r="C92" s="110"/>
      <c r="D92" s="171"/>
      <c r="E92" s="106"/>
      <c r="F92" s="107"/>
      <c r="G92" s="107"/>
      <c r="H92" s="110"/>
      <c r="I92" s="110"/>
      <c r="J92" s="110"/>
      <c r="K92" s="110"/>
    </row>
    <row r="93" spans="1:254" s="132" customFormat="1">
      <c r="A93" s="133"/>
      <c r="B93" s="109"/>
      <c r="C93" s="110"/>
      <c r="D93" s="171"/>
      <c r="E93" s="106"/>
      <c r="F93" s="107"/>
      <c r="G93" s="107"/>
      <c r="H93" s="110"/>
      <c r="I93" s="110"/>
      <c r="J93" s="110"/>
      <c r="K93" s="110"/>
    </row>
    <row r="94" spans="1:254" s="132" customFormat="1">
      <c r="A94" s="133"/>
      <c r="B94" s="109"/>
      <c r="C94" s="110"/>
      <c r="D94" s="171"/>
      <c r="E94" s="106"/>
      <c r="F94" s="107"/>
      <c r="G94" s="107"/>
      <c r="H94" s="110"/>
      <c r="I94" s="110"/>
      <c r="J94" s="110"/>
      <c r="K94" s="110"/>
    </row>
    <row r="95" spans="1:254" s="132" customFormat="1">
      <c r="A95" s="133"/>
      <c r="B95" s="109"/>
      <c r="C95" s="110"/>
      <c r="D95" s="171"/>
      <c r="E95" s="106"/>
      <c r="F95" s="107"/>
      <c r="G95" s="107"/>
      <c r="H95" s="110"/>
      <c r="I95" s="110"/>
      <c r="J95" s="110"/>
      <c r="K95" s="110"/>
    </row>
    <row r="96" spans="1:254" s="132" customFormat="1">
      <c r="A96" s="133"/>
      <c r="B96" s="109"/>
      <c r="C96" s="110"/>
      <c r="D96" s="171"/>
      <c r="E96" s="106"/>
      <c r="F96" s="107"/>
      <c r="G96" s="107"/>
      <c r="H96" s="110"/>
      <c r="I96" s="110"/>
      <c r="J96" s="110"/>
      <c r="K96" s="110"/>
    </row>
    <row r="97" spans="1:11" s="132" customFormat="1">
      <c r="A97" s="133"/>
      <c r="B97" s="109"/>
      <c r="C97" s="110"/>
      <c r="D97" s="171"/>
      <c r="E97" s="106"/>
      <c r="F97" s="107"/>
      <c r="G97" s="107"/>
      <c r="H97" s="110"/>
      <c r="I97" s="110"/>
      <c r="J97" s="110"/>
      <c r="K97" s="110"/>
    </row>
    <row r="98" spans="1:11" s="132" customFormat="1">
      <c r="A98" s="133"/>
      <c r="B98" s="109"/>
      <c r="C98" s="110"/>
      <c r="D98" s="171"/>
      <c r="E98" s="106"/>
      <c r="F98" s="107"/>
      <c r="G98" s="107"/>
      <c r="H98" s="110"/>
      <c r="I98" s="110"/>
      <c r="J98" s="110"/>
      <c r="K98" s="110"/>
    </row>
    <row r="99" spans="1:11" s="132" customFormat="1">
      <c r="A99" s="133"/>
      <c r="B99" s="109"/>
      <c r="C99" s="110"/>
      <c r="D99" s="171"/>
      <c r="E99" s="106"/>
      <c r="F99" s="107"/>
      <c r="G99" s="107"/>
      <c r="H99" s="110"/>
      <c r="I99" s="110"/>
      <c r="J99" s="110"/>
      <c r="K99" s="110"/>
    </row>
    <row r="100" spans="1:11" s="132" customFormat="1">
      <c r="A100" s="133"/>
      <c r="B100" s="109"/>
      <c r="C100" s="110"/>
      <c r="D100" s="171"/>
      <c r="E100" s="106"/>
      <c r="F100" s="107"/>
      <c r="G100" s="107"/>
      <c r="H100" s="110"/>
      <c r="I100" s="110"/>
      <c r="J100" s="110"/>
      <c r="K100" s="110"/>
    </row>
    <row r="101" spans="1:11" s="132" customFormat="1">
      <c r="A101" s="133"/>
      <c r="B101" s="109"/>
      <c r="C101" s="110"/>
      <c r="D101" s="171"/>
      <c r="E101" s="106"/>
      <c r="F101" s="107"/>
      <c r="G101" s="107"/>
      <c r="H101" s="110"/>
      <c r="I101" s="110"/>
      <c r="J101" s="110"/>
      <c r="K101" s="110"/>
    </row>
    <row r="102" spans="1:11" s="132" customFormat="1">
      <c r="A102" s="133"/>
      <c r="B102" s="109"/>
      <c r="C102" s="110"/>
      <c r="D102" s="171"/>
      <c r="E102" s="106"/>
      <c r="F102" s="107"/>
      <c r="G102" s="107"/>
      <c r="H102" s="110"/>
      <c r="I102" s="110"/>
      <c r="J102" s="110"/>
      <c r="K102" s="110"/>
    </row>
    <row r="103" spans="1:11" s="132" customFormat="1">
      <c r="A103" s="133"/>
      <c r="B103" s="109"/>
      <c r="C103" s="110"/>
      <c r="D103" s="171"/>
      <c r="E103" s="106"/>
      <c r="F103" s="107"/>
      <c r="G103" s="107"/>
      <c r="H103" s="110"/>
      <c r="I103" s="110"/>
      <c r="J103" s="110"/>
      <c r="K103" s="110"/>
    </row>
    <row r="104" spans="1:11" s="132" customFormat="1">
      <c r="A104" s="133"/>
      <c r="B104" s="109"/>
      <c r="C104" s="110"/>
      <c r="D104" s="171"/>
      <c r="E104" s="106"/>
      <c r="F104" s="107"/>
      <c r="G104" s="107"/>
      <c r="H104" s="110"/>
      <c r="I104" s="110"/>
      <c r="J104" s="110"/>
      <c r="K104" s="110"/>
    </row>
    <row r="105" spans="1:11" s="132" customFormat="1">
      <c r="A105" s="133"/>
      <c r="B105" s="109"/>
      <c r="C105" s="110"/>
      <c r="D105" s="171"/>
      <c r="E105" s="106"/>
      <c r="F105" s="107"/>
      <c r="G105" s="107"/>
      <c r="H105" s="110"/>
      <c r="I105" s="110"/>
      <c r="J105" s="110"/>
      <c r="K105" s="110"/>
    </row>
    <row r="106" spans="1:11" s="132" customFormat="1">
      <c r="A106" s="133"/>
      <c r="B106" s="109"/>
      <c r="C106" s="110"/>
      <c r="D106" s="171"/>
      <c r="E106" s="106"/>
      <c r="F106" s="107"/>
      <c r="G106" s="107"/>
      <c r="H106" s="110"/>
      <c r="I106" s="110"/>
      <c r="J106" s="110"/>
      <c r="K106" s="110"/>
    </row>
    <row r="107" spans="1:11" s="132" customFormat="1">
      <c r="A107" s="133"/>
      <c r="B107" s="109"/>
      <c r="C107" s="110"/>
      <c r="D107" s="171"/>
      <c r="E107" s="106"/>
      <c r="F107" s="107"/>
      <c r="G107" s="107"/>
      <c r="H107" s="110"/>
      <c r="I107" s="110"/>
      <c r="J107" s="110"/>
      <c r="K107" s="110"/>
    </row>
    <row r="108" spans="1:11" s="132" customFormat="1">
      <c r="A108" s="133"/>
      <c r="B108" s="109"/>
      <c r="C108" s="110"/>
      <c r="D108" s="171"/>
      <c r="E108" s="106"/>
      <c r="F108" s="107"/>
      <c r="G108" s="107"/>
      <c r="H108" s="110"/>
      <c r="I108" s="110"/>
      <c r="J108" s="110"/>
      <c r="K108" s="110"/>
    </row>
    <row r="109" spans="1:11" s="132" customFormat="1">
      <c r="A109" s="133"/>
      <c r="B109" s="109"/>
      <c r="C109" s="110"/>
      <c r="D109" s="171"/>
      <c r="E109" s="106"/>
      <c r="F109" s="107"/>
      <c r="G109" s="107"/>
      <c r="H109" s="110"/>
      <c r="I109" s="110"/>
      <c r="J109" s="110"/>
      <c r="K109" s="110"/>
    </row>
    <row r="110" spans="1:11" s="132" customFormat="1">
      <c r="A110" s="133"/>
      <c r="B110" s="109"/>
      <c r="C110" s="110"/>
      <c r="D110" s="171"/>
      <c r="E110" s="106"/>
      <c r="F110" s="107"/>
      <c r="G110" s="107"/>
      <c r="H110" s="110"/>
      <c r="I110" s="110"/>
      <c r="J110" s="110"/>
      <c r="K110" s="110"/>
    </row>
    <row r="111" spans="1:11" s="132" customFormat="1">
      <c r="A111" s="133"/>
      <c r="B111" s="109"/>
      <c r="C111" s="110"/>
      <c r="D111" s="171"/>
      <c r="E111" s="106"/>
      <c r="F111" s="107"/>
      <c r="G111" s="107"/>
      <c r="H111" s="110"/>
      <c r="I111" s="110"/>
      <c r="J111" s="110"/>
      <c r="K111" s="110"/>
    </row>
    <row r="112" spans="1:11" s="132" customFormat="1">
      <c r="A112" s="133"/>
      <c r="B112" s="109"/>
      <c r="C112" s="110"/>
      <c r="D112" s="171"/>
      <c r="E112" s="106"/>
      <c r="F112" s="107"/>
      <c r="G112" s="107"/>
      <c r="H112" s="110"/>
      <c r="I112" s="110"/>
      <c r="J112" s="110"/>
      <c r="K112" s="110"/>
    </row>
    <row r="113" spans="1:11" s="132" customFormat="1">
      <c r="A113" s="133"/>
      <c r="B113" s="109"/>
      <c r="C113" s="110"/>
      <c r="D113" s="171"/>
      <c r="E113" s="106"/>
      <c r="F113" s="107"/>
      <c r="G113" s="107"/>
      <c r="H113" s="110"/>
      <c r="I113" s="110"/>
      <c r="J113" s="110"/>
      <c r="K113" s="110"/>
    </row>
    <row r="114" spans="1:11" s="132" customFormat="1">
      <c r="A114" s="133"/>
      <c r="B114" s="109"/>
      <c r="C114" s="110"/>
      <c r="D114" s="171"/>
      <c r="E114" s="106"/>
      <c r="F114" s="107"/>
      <c r="G114" s="107"/>
      <c r="H114" s="110"/>
      <c r="I114" s="110"/>
      <c r="J114" s="110"/>
      <c r="K114" s="110"/>
    </row>
    <row r="115" spans="1:11" s="132" customFormat="1">
      <c r="A115" s="133"/>
      <c r="B115" s="109"/>
      <c r="C115" s="110"/>
      <c r="D115" s="171"/>
      <c r="E115" s="106"/>
      <c r="F115" s="107"/>
      <c r="G115" s="107"/>
      <c r="H115" s="110"/>
      <c r="I115" s="110"/>
      <c r="J115" s="110"/>
      <c r="K115" s="110"/>
    </row>
    <row r="116" spans="1:11" s="132" customFormat="1">
      <c r="A116" s="133"/>
      <c r="B116" s="109"/>
      <c r="C116" s="110"/>
      <c r="D116" s="171"/>
      <c r="E116" s="106"/>
      <c r="F116" s="107"/>
      <c r="G116" s="107"/>
      <c r="H116" s="110"/>
      <c r="I116" s="110"/>
      <c r="J116" s="110"/>
      <c r="K116" s="110"/>
    </row>
    <row r="117" spans="1:11" s="132" customFormat="1">
      <c r="A117" s="133"/>
      <c r="B117" s="109"/>
      <c r="C117" s="110"/>
      <c r="D117" s="171"/>
      <c r="E117" s="106"/>
      <c r="F117" s="107"/>
      <c r="G117" s="107"/>
      <c r="H117" s="110"/>
      <c r="I117" s="110"/>
      <c r="J117" s="110"/>
      <c r="K117" s="110"/>
    </row>
    <row r="118" spans="1:11" s="132" customFormat="1">
      <c r="A118" s="133"/>
      <c r="B118" s="109"/>
      <c r="C118" s="110"/>
      <c r="D118" s="171"/>
      <c r="E118" s="106"/>
      <c r="F118" s="107"/>
      <c r="G118" s="107"/>
      <c r="H118" s="110"/>
      <c r="I118" s="110"/>
      <c r="J118" s="110"/>
      <c r="K118" s="110"/>
    </row>
    <row r="119" spans="1:11" s="132" customFormat="1">
      <c r="A119" s="133"/>
      <c r="B119" s="109"/>
      <c r="C119" s="110"/>
      <c r="D119" s="171"/>
      <c r="E119" s="106"/>
      <c r="F119" s="107"/>
      <c r="G119" s="107"/>
      <c r="H119" s="110"/>
      <c r="I119" s="110"/>
      <c r="J119" s="110"/>
      <c r="K119" s="110"/>
    </row>
  </sheetData>
  <sheetProtection algorithmName="SHA-512" hashValue="yG4uYHJ1JQ0hF46Fam8sX0HVpXPjKE8+9Rx3Pvlh1/h1NKQp2nboe5PWSh+/hQ20RQDD8Y86CyS9KYQFFHLORA==" saltValue="83IoNMK+R+ER8drnNQgMHQ==" spinCount="100000" sheet="1" objects="1" scenarios="1"/>
  <protectedRanges>
    <protectedRange sqref="F21:F50 F13" name="Obseg1"/>
  </protectedRanges>
  <mergeCells count="4">
    <mergeCell ref="C11:G11"/>
    <mergeCell ref="C19:G19"/>
    <mergeCell ref="C5:G5"/>
    <mergeCell ref="C10:G1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9"/>
  <sheetViews>
    <sheetView workbookViewId="0">
      <selection activeCell="J7" sqref="J7"/>
    </sheetView>
  </sheetViews>
  <sheetFormatPr defaultRowHeight="13.2"/>
  <cols>
    <col min="5" max="5" width="27.88671875" customWidth="1"/>
    <col min="6" max="6" width="20.5546875" customWidth="1"/>
    <col min="9" max="9" width="13" customWidth="1"/>
  </cols>
  <sheetData>
    <row r="1" spans="1:10" ht="16.2" thickBot="1">
      <c r="A1" s="117"/>
      <c r="B1" s="5"/>
      <c r="C1" s="16"/>
      <c r="D1" s="16"/>
      <c r="E1" s="158" t="s">
        <v>1104</v>
      </c>
      <c r="F1" s="18"/>
      <c r="G1" s="19"/>
      <c r="H1" s="35"/>
      <c r="I1" s="20"/>
      <c r="J1" s="3"/>
    </row>
    <row r="2" spans="1:10" ht="15.6">
      <c r="A2" s="117"/>
      <c r="B2" s="4"/>
      <c r="C2" s="5"/>
      <c r="D2" s="5"/>
      <c r="E2" s="6"/>
      <c r="F2" s="7"/>
      <c r="G2" s="8"/>
      <c r="H2" s="33"/>
      <c r="I2" s="9"/>
      <c r="J2" s="1"/>
    </row>
    <row r="3" spans="1:10" ht="13.8" thickBot="1">
      <c r="A3" s="116" t="s">
        <v>812</v>
      </c>
      <c r="B3" s="42" t="s">
        <v>3</v>
      </c>
      <c r="C3" s="42" t="s">
        <v>4</v>
      </c>
      <c r="D3" s="42" t="s">
        <v>5</v>
      </c>
      <c r="E3" s="40" t="s">
        <v>9</v>
      </c>
      <c r="F3" s="40" t="s">
        <v>10</v>
      </c>
      <c r="G3" s="42" t="s">
        <v>6</v>
      </c>
      <c r="H3" s="46" t="s">
        <v>7</v>
      </c>
      <c r="I3" s="43" t="s">
        <v>8</v>
      </c>
      <c r="J3" s="41" t="s">
        <v>0</v>
      </c>
    </row>
    <row r="4" spans="1:10">
      <c r="A4" s="117" t="s">
        <v>1065</v>
      </c>
      <c r="B4" s="5" t="s">
        <v>710</v>
      </c>
      <c r="C4" s="16"/>
      <c r="D4" s="16"/>
      <c r="E4" s="17"/>
      <c r="F4" s="18"/>
      <c r="G4" s="19"/>
      <c r="H4" s="35"/>
      <c r="I4" s="20"/>
      <c r="J4" s="3" t="str">
        <f t="shared" ref="J4:J5" si="0">IF(H4="","",H4*I4)</f>
        <v/>
      </c>
    </row>
    <row r="5" spans="1:10" ht="21">
      <c r="A5" s="117"/>
      <c r="B5" s="5"/>
      <c r="C5" s="16">
        <v>1</v>
      </c>
      <c r="D5" s="16"/>
      <c r="E5" s="17" t="s">
        <v>1066</v>
      </c>
      <c r="F5" s="18" t="s">
        <v>1091</v>
      </c>
      <c r="G5" s="19" t="s">
        <v>302</v>
      </c>
      <c r="H5" s="35">
        <v>110</v>
      </c>
      <c r="I5" s="20"/>
      <c r="J5" s="3">
        <f t="shared" si="0"/>
        <v>0</v>
      </c>
    </row>
    <row r="6" spans="1:10">
      <c r="A6" s="117"/>
      <c r="B6" s="5"/>
      <c r="C6" s="16"/>
      <c r="D6" s="16"/>
      <c r="E6" s="26"/>
      <c r="F6" s="18"/>
      <c r="G6" s="19"/>
      <c r="H6" s="35"/>
      <c r="I6" s="22"/>
      <c r="J6" s="3" t="str">
        <f t="shared" ref="J6" si="1">IF(H6="","",H6*I6)</f>
        <v/>
      </c>
    </row>
    <row r="7" spans="1:10">
      <c r="A7" s="117"/>
      <c r="B7" s="5"/>
      <c r="C7" s="16"/>
      <c r="D7" s="16"/>
      <c r="E7" s="29"/>
      <c r="F7" s="7" t="s">
        <v>195</v>
      </c>
      <c r="G7" s="8"/>
      <c r="H7" s="33"/>
      <c r="I7" s="9"/>
      <c r="J7" s="1">
        <f>SUM(J4:J5)</f>
        <v>0</v>
      </c>
    </row>
    <row r="8" spans="1:10">
      <c r="A8" s="117"/>
      <c r="B8" s="5"/>
      <c r="C8" s="16"/>
      <c r="D8" s="16"/>
      <c r="E8" s="26"/>
      <c r="F8" s="7" t="s">
        <v>196</v>
      </c>
      <c r="G8" s="8"/>
      <c r="H8" s="33"/>
      <c r="I8" s="9"/>
      <c r="J8" s="1">
        <f>0.22*J7</f>
        <v>0</v>
      </c>
    </row>
    <row r="9" spans="1:10">
      <c r="A9" s="117"/>
      <c r="B9" s="5"/>
      <c r="C9" s="16"/>
      <c r="D9" s="16"/>
      <c r="E9" s="26"/>
      <c r="F9" s="7" t="s">
        <v>197</v>
      </c>
      <c r="G9" s="8"/>
      <c r="H9" s="33"/>
      <c r="I9" s="9"/>
      <c r="J9" s="1">
        <f>J8+J7</f>
        <v>0</v>
      </c>
    </row>
  </sheetData>
  <sheetProtection algorithmName="SHA-512" hashValue="iOGw/XZm756nUcWT+mYmP6rpGX9lP7aW3KF1kojtAnpAvBtcs8kJaEE6X0wg5A9oIbG8WOREwXsq7Wte/znBdA==" saltValue="hf3VKYamhG8hZvaeiodpag==" spinCount="100000" sheet="1" objects="1" scenarios="1"/>
  <protectedRanges>
    <protectedRange sqref="I5" name="Obseg1"/>
  </protectedRange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32"/>
  <sheetViews>
    <sheetView topLeftCell="B1" zoomScaleNormal="100" workbookViewId="0">
      <selection activeCell="F3" sqref="F3"/>
    </sheetView>
  </sheetViews>
  <sheetFormatPr defaultRowHeight="13.2"/>
  <cols>
    <col min="1" max="1" width="9.109375" style="140"/>
    <col min="2" max="2" width="6" style="5" customWidth="1"/>
    <col min="3" max="3" width="7.5546875" style="16" customWidth="1"/>
    <col min="4" max="4" width="10.109375" style="16" customWidth="1"/>
    <col min="5" max="5" width="50.6640625" style="17" customWidth="1"/>
    <col min="6" max="6" width="25.33203125" style="18" customWidth="1"/>
    <col min="7" max="7" width="7.5546875" style="19" customWidth="1"/>
    <col min="8" max="8" width="10.109375" style="35" customWidth="1"/>
    <col min="9" max="9" width="12.5546875" style="20" customWidth="1"/>
    <col min="10" max="10" width="12.5546875" style="136" customWidth="1"/>
    <col min="11" max="15" width="0" hidden="1" customWidth="1"/>
    <col min="16" max="16" width="12.88671875" bestFit="1" customWidth="1"/>
    <col min="258" max="258" width="15.6640625" customWidth="1"/>
    <col min="259" max="259" width="10.6640625" customWidth="1"/>
    <col min="260" max="260" width="15.6640625" customWidth="1"/>
    <col min="261" max="261" width="12.6640625" customWidth="1"/>
    <col min="262" max="262" width="20.6640625" customWidth="1"/>
    <col min="263" max="263" width="24.6640625" customWidth="1"/>
    <col min="264" max="264" width="60.6640625" customWidth="1"/>
    <col min="265" max="266" width="45.6640625" customWidth="1"/>
    <col min="267" max="271" width="0" hidden="1" customWidth="1"/>
    <col min="514" max="514" width="15.6640625" customWidth="1"/>
    <col min="515" max="515" width="10.6640625" customWidth="1"/>
    <col min="516" max="516" width="15.6640625" customWidth="1"/>
    <col min="517" max="517" width="12.6640625" customWidth="1"/>
    <col min="518" max="518" width="20.6640625" customWidth="1"/>
    <col min="519" max="519" width="24.6640625" customWidth="1"/>
    <col min="520" max="520" width="60.6640625" customWidth="1"/>
    <col min="521" max="522" width="45.6640625" customWidth="1"/>
    <col min="523" max="527" width="0" hidden="1" customWidth="1"/>
    <col min="770" max="770" width="15.6640625" customWidth="1"/>
    <col min="771" max="771" width="10.6640625" customWidth="1"/>
    <col min="772" max="772" width="15.6640625" customWidth="1"/>
    <col min="773" max="773" width="12.6640625" customWidth="1"/>
    <col min="774" max="774" width="20.6640625" customWidth="1"/>
    <col min="775" max="775" width="24.6640625" customWidth="1"/>
    <col min="776" max="776" width="60.6640625" customWidth="1"/>
    <col min="777" max="778" width="45.6640625" customWidth="1"/>
    <col min="779" max="783" width="0" hidden="1" customWidth="1"/>
    <col min="1026" max="1026" width="15.6640625" customWidth="1"/>
    <col min="1027" max="1027" width="10.6640625" customWidth="1"/>
    <col min="1028" max="1028" width="15.6640625" customWidth="1"/>
    <col min="1029" max="1029" width="12.6640625" customWidth="1"/>
    <col min="1030" max="1030" width="20.6640625" customWidth="1"/>
    <col min="1031" max="1031" width="24.6640625" customWidth="1"/>
    <col min="1032" max="1032" width="60.6640625" customWidth="1"/>
    <col min="1033" max="1034" width="45.6640625" customWidth="1"/>
    <col min="1035" max="1039" width="0" hidden="1" customWidth="1"/>
    <col min="1282" max="1282" width="15.6640625" customWidth="1"/>
    <col min="1283" max="1283" width="10.6640625" customWidth="1"/>
    <col min="1284" max="1284" width="15.6640625" customWidth="1"/>
    <col min="1285" max="1285" width="12.6640625" customWidth="1"/>
    <col min="1286" max="1286" width="20.6640625" customWidth="1"/>
    <col min="1287" max="1287" width="24.6640625" customWidth="1"/>
    <col min="1288" max="1288" width="60.6640625" customWidth="1"/>
    <col min="1289" max="1290" width="45.6640625" customWidth="1"/>
    <col min="1291" max="1295" width="0" hidden="1" customWidth="1"/>
    <col min="1538" max="1538" width="15.6640625" customWidth="1"/>
    <col min="1539" max="1539" width="10.6640625" customWidth="1"/>
    <col min="1540" max="1540" width="15.6640625" customWidth="1"/>
    <col min="1541" max="1541" width="12.6640625" customWidth="1"/>
    <col min="1542" max="1542" width="20.6640625" customWidth="1"/>
    <col min="1543" max="1543" width="24.6640625" customWidth="1"/>
    <col min="1544" max="1544" width="60.6640625" customWidth="1"/>
    <col min="1545" max="1546" width="45.6640625" customWidth="1"/>
    <col min="1547" max="1551" width="0" hidden="1" customWidth="1"/>
    <col min="1794" max="1794" width="15.6640625" customWidth="1"/>
    <col min="1795" max="1795" width="10.6640625" customWidth="1"/>
    <col min="1796" max="1796" width="15.6640625" customWidth="1"/>
    <col min="1797" max="1797" width="12.6640625" customWidth="1"/>
    <col min="1798" max="1798" width="20.6640625" customWidth="1"/>
    <col min="1799" max="1799" width="24.6640625" customWidth="1"/>
    <col min="1800" max="1800" width="60.6640625" customWidth="1"/>
    <col min="1801" max="1802" width="45.6640625" customWidth="1"/>
    <col min="1803" max="1807" width="0" hidden="1" customWidth="1"/>
    <col min="2050" max="2050" width="15.6640625" customWidth="1"/>
    <col min="2051" max="2051" width="10.6640625" customWidth="1"/>
    <col min="2052" max="2052" width="15.6640625" customWidth="1"/>
    <col min="2053" max="2053" width="12.6640625" customWidth="1"/>
    <col min="2054" max="2054" width="20.6640625" customWidth="1"/>
    <col min="2055" max="2055" width="24.6640625" customWidth="1"/>
    <col min="2056" max="2056" width="60.6640625" customWidth="1"/>
    <col min="2057" max="2058" width="45.6640625" customWidth="1"/>
    <col min="2059" max="2063" width="0" hidden="1" customWidth="1"/>
    <col min="2306" max="2306" width="15.6640625" customWidth="1"/>
    <col min="2307" max="2307" width="10.6640625" customWidth="1"/>
    <col min="2308" max="2308" width="15.6640625" customWidth="1"/>
    <col min="2309" max="2309" width="12.6640625" customWidth="1"/>
    <col min="2310" max="2310" width="20.6640625" customWidth="1"/>
    <col min="2311" max="2311" width="24.6640625" customWidth="1"/>
    <col min="2312" max="2312" width="60.6640625" customWidth="1"/>
    <col min="2313" max="2314" width="45.6640625" customWidth="1"/>
    <col min="2315" max="2319" width="0" hidden="1" customWidth="1"/>
    <col min="2562" max="2562" width="15.6640625" customWidth="1"/>
    <col min="2563" max="2563" width="10.6640625" customWidth="1"/>
    <col min="2564" max="2564" width="15.6640625" customWidth="1"/>
    <col min="2565" max="2565" width="12.6640625" customWidth="1"/>
    <col min="2566" max="2566" width="20.6640625" customWidth="1"/>
    <col min="2567" max="2567" width="24.6640625" customWidth="1"/>
    <col min="2568" max="2568" width="60.6640625" customWidth="1"/>
    <col min="2569" max="2570" width="45.6640625" customWidth="1"/>
    <col min="2571" max="2575" width="0" hidden="1" customWidth="1"/>
    <col min="2818" max="2818" width="15.6640625" customWidth="1"/>
    <col min="2819" max="2819" width="10.6640625" customWidth="1"/>
    <col min="2820" max="2820" width="15.6640625" customWidth="1"/>
    <col min="2821" max="2821" width="12.6640625" customWidth="1"/>
    <col min="2822" max="2822" width="20.6640625" customWidth="1"/>
    <col min="2823" max="2823" width="24.6640625" customWidth="1"/>
    <col min="2824" max="2824" width="60.6640625" customWidth="1"/>
    <col min="2825" max="2826" width="45.6640625" customWidth="1"/>
    <col min="2827" max="2831" width="0" hidden="1" customWidth="1"/>
    <col min="3074" max="3074" width="15.6640625" customWidth="1"/>
    <col min="3075" max="3075" width="10.6640625" customWidth="1"/>
    <col min="3076" max="3076" width="15.6640625" customWidth="1"/>
    <col min="3077" max="3077" width="12.6640625" customWidth="1"/>
    <col min="3078" max="3078" width="20.6640625" customWidth="1"/>
    <col min="3079" max="3079" width="24.6640625" customWidth="1"/>
    <col min="3080" max="3080" width="60.6640625" customWidth="1"/>
    <col min="3081" max="3082" width="45.6640625" customWidth="1"/>
    <col min="3083" max="3087" width="0" hidden="1" customWidth="1"/>
    <col min="3330" max="3330" width="15.6640625" customWidth="1"/>
    <col min="3331" max="3331" width="10.6640625" customWidth="1"/>
    <col min="3332" max="3332" width="15.6640625" customWidth="1"/>
    <col min="3333" max="3333" width="12.6640625" customWidth="1"/>
    <col min="3334" max="3334" width="20.6640625" customWidth="1"/>
    <col min="3335" max="3335" width="24.6640625" customWidth="1"/>
    <col min="3336" max="3336" width="60.6640625" customWidth="1"/>
    <col min="3337" max="3338" width="45.6640625" customWidth="1"/>
    <col min="3339" max="3343" width="0" hidden="1" customWidth="1"/>
    <col min="3586" max="3586" width="15.6640625" customWidth="1"/>
    <col min="3587" max="3587" width="10.6640625" customWidth="1"/>
    <col min="3588" max="3588" width="15.6640625" customWidth="1"/>
    <col min="3589" max="3589" width="12.6640625" customWidth="1"/>
    <col min="3590" max="3590" width="20.6640625" customWidth="1"/>
    <col min="3591" max="3591" width="24.6640625" customWidth="1"/>
    <col min="3592" max="3592" width="60.6640625" customWidth="1"/>
    <col min="3593" max="3594" width="45.6640625" customWidth="1"/>
    <col min="3595" max="3599" width="0" hidden="1" customWidth="1"/>
    <col min="3842" max="3842" width="15.6640625" customWidth="1"/>
    <col min="3843" max="3843" width="10.6640625" customWidth="1"/>
    <col min="3844" max="3844" width="15.6640625" customWidth="1"/>
    <col min="3845" max="3845" width="12.6640625" customWidth="1"/>
    <col min="3846" max="3846" width="20.6640625" customWidth="1"/>
    <col min="3847" max="3847" width="24.6640625" customWidth="1"/>
    <col min="3848" max="3848" width="60.6640625" customWidth="1"/>
    <col min="3849" max="3850" width="45.6640625" customWidth="1"/>
    <col min="3851" max="3855" width="0" hidden="1" customWidth="1"/>
    <col min="4098" max="4098" width="15.6640625" customWidth="1"/>
    <col min="4099" max="4099" width="10.6640625" customWidth="1"/>
    <col min="4100" max="4100" width="15.6640625" customWidth="1"/>
    <col min="4101" max="4101" width="12.6640625" customWidth="1"/>
    <col min="4102" max="4102" width="20.6640625" customWidth="1"/>
    <col min="4103" max="4103" width="24.6640625" customWidth="1"/>
    <col min="4104" max="4104" width="60.6640625" customWidth="1"/>
    <col min="4105" max="4106" width="45.6640625" customWidth="1"/>
    <col min="4107" max="4111" width="0" hidden="1" customWidth="1"/>
    <col min="4354" max="4354" width="15.6640625" customWidth="1"/>
    <col min="4355" max="4355" width="10.6640625" customWidth="1"/>
    <col min="4356" max="4356" width="15.6640625" customWidth="1"/>
    <col min="4357" max="4357" width="12.6640625" customWidth="1"/>
    <col min="4358" max="4358" width="20.6640625" customWidth="1"/>
    <col min="4359" max="4359" width="24.6640625" customWidth="1"/>
    <col min="4360" max="4360" width="60.6640625" customWidth="1"/>
    <col min="4361" max="4362" width="45.6640625" customWidth="1"/>
    <col min="4363" max="4367" width="0" hidden="1" customWidth="1"/>
    <col min="4610" max="4610" width="15.6640625" customWidth="1"/>
    <col min="4611" max="4611" width="10.6640625" customWidth="1"/>
    <col min="4612" max="4612" width="15.6640625" customWidth="1"/>
    <col min="4613" max="4613" width="12.6640625" customWidth="1"/>
    <col min="4614" max="4614" width="20.6640625" customWidth="1"/>
    <col min="4615" max="4615" width="24.6640625" customWidth="1"/>
    <col min="4616" max="4616" width="60.6640625" customWidth="1"/>
    <col min="4617" max="4618" width="45.6640625" customWidth="1"/>
    <col min="4619" max="4623" width="0" hidden="1" customWidth="1"/>
    <col min="4866" max="4866" width="15.6640625" customWidth="1"/>
    <col min="4867" max="4867" width="10.6640625" customWidth="1"/>
    <col min="4868" max="4868" width="15.6640625" customWidth="1"/>
    <col min="4869" max="4869" width="12.6640625" customWidth="1"/>
    <col min="4870" max="4870" width="20.6640625" customWidth="1"/>
    <col min="4871" max="4871" width="24.6640625" customWidth="1"/>
    <col min="4872" max="4872" width="60.6640625" customWidth="1"/>
    <col min="4873" max="4874" width="45.6640625" customWidth="1"/>
    <col min="4875" max="4879" width="0" hidden="1" customWidth="1"/>
    <col min="5122" max="5122" width="15.6640625" customWidth="1"/>
    <col min="5123" max="5123" width="10.6640625" customWidth="1"/>
    <col min="5124" max="5124" width="15.6640625" customWidth="1"/>
    <col min="5125" max="5125" width="12.6640625" customWidth="1"/>
    <col min="5126" max="5126" width="20.6640625" customWidth="1"/>
    <col min="5127" max="5127" width="24.6640625" customWidth="1"/>
    <col min="5128" max="5128" width="60.6640625" customWidth="1"/>
    <col min="5129" max="5130" width="45.6640625" customWidth="1"/>
    <col min="5131" max="5135" width="0" hidden="1" customWidth="1"/>
    <col min="5378" max="5378" width="15.6640625" customWidth="1"/>
    <col min="5379" max="5379" width="10.6640625" customWidth="1"/>
    <col min="5380" max="5380" width="15.6640625" customWidth="1"/>
    <col min="5381" max="5381" width="12.6640625" customWidth="1"/>
    <col min="5382" max="5382" width="20.6640625" customWidth="1"/>
    <col min="5383" max="5383" width="24.6640625" customWidth="1"/>
    <col min="5384" max="5384" width="60.6640625" customWidth="1"/>
    <col min="5385" max="5386" width="45.6640625" customWidth="1"/>
    <col min="5387" max="5391" width="0" hidden="1" customWidth="1"/>
    <col min="5634" max="5634" width="15.6640625" customWidth="1"/>
    <col min="5635" max="5635" width="10.6640625" customWidth="1"/>
    <col min="5636" max="5636" width="15.6640625" customWidth="1"/>
    <col min="5637" max="5637" width="12.6640625" customWidth="1"/>
    <col min="5638" max="5638" width="20.6640625" customWidth="1"/>
    <col min="5639" max="5639" width="24.6640625" customWidth="1"/>
    <col min="5640" max="5640" width="60.6640625" customWidth="1"/>
    <col min="5641" max="5642" width="45.6640625" customWidth="1"/>
    <col min="5643" max="5647" width="0" hidden="1" customWidth="1"/>
    <col min="5890" max="5890" width="15.6640625" customWidth="1"/>
    <col min="5891" max="5891" width="10.6640625" customWidth="1"/>
    <col min="5892" max="5892" width="15.6640625" customWidth="1"/>
    <col min="5893" max="5893" width="12.6640625" customWidth="1"/>
    <col min="5894" max="5894" width="20.6640625" customWidth="1"/>
    <col min="5895" max="5895" width="24.6640625" customWidth="1"/>
    <col min="5896" max="5896" width="60.6640625" customWidth="1"/>
    <col min="5897" max="5898" width="45.6640625" customWidth="1"/>
    <col min="5899" max="5903" width="0" hidden="1" customWidth="1"/>
    <col min="6146" max="6146" width="15.6640625" customWidth="1"/>
    <col min="6147" max="6147" width="10.6640625" customWidth="1"/>
    <col min="6148" max="6148" width="15.6640625" customWidth="1"/>
    <col min="6149" max="6149" width="12.6640625" customWidth="1"/>
    <col min="6150" max="6150" width="20.6640625" customWidth="1"/>
    <col min="6151" max="6151" width="24.6640625" customWidth="1"/>
    <col min="6152" max="6152" width="60.6640625" customWidth="1"/>
    <col min="6153" max="6154" width="45.6640625" customWidth="1"/>
    <col min="6155" max="6159" width="0" hidden="1" customWidth="1"/>
    <col min="6402" max="6402" width="15.6640625" customWidth="1"/>
    <col min="6403" max="6403" width="10.6640625" customWidth="1"/>
    <col min="6404" max="6404" width="15.6640625" customWidth="1"/>
    <col min="6405" max="6405" width="12.6640625" customWidth="1"/>
    <col min="6406" max="6406" width="20.6640625" customWidth="1"/>
    <col min="6407" max="6407" width="24.6640625" customWidth="1"/>
    <col min="6408" max="6408" width="60.6640625" customWidth="1"/>
    <col min="6409" max="6410" width="45.6640625" customWidth="1"/>
    <col min="6411" max="6415" width="0" hidden="1" customWidth="1"/>
    <col min="6658" max="6658" width="15.6640625" customWidth="1"/>
    <col min="6659" max="6659" width="10.6640625" customWidth="1"/>
    <col min="6660" max="6660" width="15.6640625" customWidth="1"/>
    <col min="6661" max="6661" width="12.6640625" customWidth="1"/>
    <col min="6662" max="6662" width="20.6640625" customWidth="1"/>
    <col min="6663" max="6663" width="24.6640625" customWidth="1"/>
    <col min="6664" max="6664" width="60.6640625" customWidth="1"/>
    <col min="6665" max="6666" width="45.6640625" customWidth="1"/>
    <col min="6667" max="6671" width="0" hidden="1" customWidth="1"/>
    <col min="6914" max="6914" width="15.6640625" customWidth="1"/>
    <col min="6915" max="6915" width="10.6640625" customWidth="1"/>
    <col min="6916" max="6916" width="15.6640625" customWidth="1"/>
    <col min="6917" max="6917" width="12.6640625" customWidth="1"/>
    <col min="6918" max="6918" width="20.6640625" customWidth="1"/>
    <col min="6919" max="6919" width="24.6640625" customWidth="1"/>
    <col min="6920" max="6920" width="60.6640625" customWidth="1"/>
    <col min="6921" max="6922" width="45.6640625" customWidth="1"/>
    <col min="6923" max="6927" width="0" hidden="1" customWidth="1"/>
    <col min="7170" max="7170" width="15.6640625" customWidth="1"/>
    <col min="7171" max="7171" width="10.6640625" customWidth="1"/>
    <col min="7172" max="7172" width="15.6640625" customWidth="1"/>
    <col min="7173" max="7173" width="12.6640625" customWidth="1"/>
    <col min="7174" max="7174" width="20.6640625" customWidth="1"/>
    <col min="7175" max="7175" width="24.6640625" customWidth="1"/>
    <col min="7176" max="7176" width="60.6640625" customWidth="1"/>
    <col min="7177" max="7178" width="45.6640625" customWidth="1"/>
    <col min="7179" max="7183" width="0" hidden="1" customWidth="1"/>
    <col min="7426" max="7426" width="15.6640625" customWidth="1"/>
    <col min="7427" max="7427" width="10.6640625" customWidth="1"/>
    <col min="7428" max="7428" width="15.6640625" customWidth="1"/>
    <col min="7429" max="7429" width="12.6640625" customWidth="1"/>
    <col min="7430" max="7430" width="20.6640625" customWidth="1"/>
    <col min="7431" max="7431" width="24.6640625" customWidth="1"/>
    <col min="7432" max="7432" width="60.6640625" customWidth="1"/>
    <col min="7433" max="7434" width="45.6640625" customWidth="1"/>
    <col min="7435" max="7439" width="0" hidden="1" customWidth="1"/>
    <col min="7682" max="7682" width="15.6640625" customWidth="1"/>
    <col min="7683" max="7683" width="10.6640625" customWidth="1"/>
    <col min="7684" max="7684" width="15.6640625" customWidth="1"/>
    <col min="7685" max="7685" width="12.6640625" customWidth="1"/>
    <col min="7686" max="7686" width="20.6640625" customWidth="1"/>
    <col min="7687" max="7687" width="24.6640625" customWidth="1"/>
    <col min="7688" max="7688" width="60.6640625" customWidth="1"/>
    <col min="7689" max="7690" width="45.6640625" customWidth="1"/>
    <col min="7691" max="7695" width="0" hidden="1" customWidth="1"/>
    <col min="7938" max="7938" width="15.6640625" customWidth="1"/>
    <col min="7939" max="7939" width="10.6640625" customWidth="1"/>
    <col min="7940" max="7940" width="15.6640625" customWidth="1"/>
    <col min="7941" max="7941" width="12.6640625" customWidth="1"/>
    <col min="7942" max="7942" width="20.6640625" customWidth="1"/>
    <col min="7943" max="7943" width="24.6640625" customWidth="1"/>
    <col min="7944" max="7944" width="60.6640625" customWidth="1"/>
    <col min="7945" max="7946" width="45.6640625" customWidth="1"/>
    <col min="7947" max="7951" width="0" hidden="1" customWidth="1"/>
    <col min="8194" max="8194" width="15.6640625" customWidth="1"/>
    <col min="8195" max="8195" width="10.6640625" customWidth="1"/>
    <col min="8196" max="8196" width="15.6640625" customWidth="1"/>
    <col min="8197" max="8197" width="12.6640625" customWidth="1"/>
    <col min="8198" max="8198" width="20.6640625" customWidth="1"/>
    <col min="8199" max="8199" width="24.6640625" customWidth="1"/>
    <col min="8200" max="8200" width="60.6640625" customWidth="1"/>
    <col min="8201" max="8202" width="45.6640625" customWidth="1"/>
    <col min="8203" max="8207" width="0" hidden="1" customWidth="1"/>
    <col min="8450" max="8450" width="15.6640625" customWidth="1"/>
    <col min="8451" max="8451" width="10.6640625" customWidth="1"/>
    <col min="8452" max="8452" width="15.6640625" customWidth="1"/>
    <col min="8453" max="8453" width="12.6640625" customWidth="1"/>
    <col min="8454" max="8454" width="20.6640625" customWidth="1"/>
    <col min="8455" max="8455" width="24.6640625" customWidth="1"/>
    <col min="8456" max="8456" width="60.6640625" customWidth="1"/>
    <col min="8457" max="8458" width="45.6640625" customWidth="1"/>
    <col min="8459" max="8463" width="0" hidden="1" customWidth="1"/>
    <col min="8706" max="8706" width="15.6640625" customWidth="1"/>
    <col min="8707" max="8707" width="10.6640625" customWidth="1"/>
    <col min="8708" max="8708" width="15.6640625" customWidth="1"/>
    <col min="8709" max="8709" width="12.6640625" customWidth="1"/>
    <col min="8710" max="8710" width="20.6640625" customWidth="1"/>
    <col min="8711" max="8711" width="24.6640625" customWidth="1"/>
    <col min="8712" max="8712" width="60.6640625" customWidth="1"/>
    <col min="8713" max="8714" width="45.6640625" customWidth="1"/>
    <col min="8715" max="8719" width="0" hidden="1" customWidth="1"/>
    <col min="8962" max="8962" width="15.6640625" customWidth="1"/>
    <col min="8963" max="8963" width="10.6640625" customWidth="1"/>
    <col min="8964" max="8964" width="15.6640625" customWidth="1"/>
    <col min="8965" max="8965" width="12.6640625" customWidth="1"/>
    <col min="8966" max="8966" width="20.6640625" customWidth="1"/>
    <col min="8967" max="8967" width="24.6640625" customWidth="1"/>
    <col min="8968" max="8968" width="60.6640625" customWidth="1"/>
    <col min="8969" max="8970" width="45.6640625" customWidth="1"/>
    <col min="8971" max="8975" width="0" hidden="1" customWidth="1"/>
    <col min="9218" max="9218" width="15.6640625" customWidth="1"/>
    <col min="9219" max="9219" width="10.6640625" customWidth="1"/>
    <col min="9220" max="9220" width="15.6640625" customWidth="1"/>
    <col min="9221" max="9221" width="12.6640625" customWidth="1"/>
    <col min="9222" max="9222" width="20.6640625" customWidth="1"/>
    <col min="9223" max="9223" width="24.6640625" customWidth="1"/>
    <col min="9224" max="9224" width="60.6640625" customWidth="1"/>
    <col min="9225" max="9226" width="45.6640625" customWidth="1"/>
    <col min="9227" max="9231" width="0" hidden="1" customWidth="1"/>
    <col min="9474" max="9474" width="15.6640625" customWidth="1"/>
    <col min="9475" max="9475" width="10.6640625" customWidth="1"/>
    <col min="9476" max="9476" width="15.6640625" customWidth="1"/>
    <col min="9477" max="9477" width="12.6640625" customWidth="1"/>
    <col min="9478" max="9478" width="20.6640625" customWidth="1"/>
    <col min="9479" max="9479" width="24.6640625" customWidth="1"/>
    <col min="9480" max="9480" width="60.6640625" customWidth="1"/>
    <col min="9481" max="9482" width="45.6640625" customWidth="1"/>
    <col min="9483" max="9487" width="0" hidden="1" customWidth="1"/>
    <col min="9730" max="9730" width="15.6640625" customWidth="1"/>
    <col min="9731" max="9731" width="10.6640625" customWidth="1"/>
    <col min="9732" max="9732" width="15.6640625" customWidth="1"/>
    <col min="9733" max="9733" width="12.6640625" customWidth="1"/>
    <col min="9734" max="9734" width="20.6640625" customWidth="1"/>
    <col min="9735" max="9735" width="24.6640625" customWidth="1"/>
    <col min="9736" max="9736" width="60.6640625" customWidth="1"/>
    <col min="9737" max="9738" width="45.6640625" customWidth="1"/>
    <col min="9739" max="9743" width="0" hidden="1" customWidth="1"/>
    <col min="9986" max="9986" width="15.6640625" customWidth="1"/>
    <col min="9987" max="9987" width="10.6640625" customWidth="1"/>
    <col min="9988" max="9988" width="15.6640625" customWidth="1"/>
    <col min="9989" max="9989" width="12.6640625" customWidth="1"/>
    <col min="9990" max="9990" width="20.6640625" customWidth="1"/>
    <col min="9991" max="9991" width="24.6640625" customWidth="1"/>
    <col min="9992" max="9992" width="60.6640625" customWidth="1"/>
    <col min="9993" max="9994" width="45.6640625" customWidth="1"/>
    <col min="9995" max="9999" width="0" hidden="1" customWidth="1"/>
    <col min="10242" max="10242" width="15.6640625" customWidth="1"/>
    <col min="10243" max="10243" width="10.6640625" customWidth="1"/>
    <col min="10244" max="10244" width="15.6640625" customWidth="1"/>
    <col min="10245" max="10245" width="12.6640625" customWidth="1"/>
    <col min="10246" max="10246" width="20.6640625" customWidth="1"/>
    <col min="10247" max="10247" width="24.6640625" customWidth="1"/>
    <col min="10248" max="10248" width="60.6640625" customWidth="1"/>
    <col min="10249" max="10250" width="45.6640625" customWidth="1"/>
    <col min="10251" max="10255" width="0" hidden="1" customWidth="1"/>
    <col min="10498" max="10498" width="15.6640625" customWidth="1"/>
    <col min="10499" max="10499" width="10.6640625" customWidth="1"/>
    <col min="10500" max="10500" width="15.6640625" customWidth="1"/>
    <col min="10501" max="10501" width="12.6640625" customWidth="1"/>
    <col min="10502" max="10502" width="20.6640625" customWidth="1"/>
    <col min="10503" max="10503" width="24.6640625" customWidth="1"/>
    <col min="10504" max="10504" width="60.6640625" customWidth="1"/>
    <col min="10505" max="10506" width="45.6640625" customWidth="1"/>
    <col min="10507" max="10511" width="0" hidden="1" customWidth="1"/>
    <col min="10754" max="10754" width="15.6640625" customWidth="1"/>
    <col min="10755" max="10755" width="10.6640625" customWidth="1"/>
    <col min="10756" max="10756" width="15.6640625" customWidth="1"/>
    <col min="10757" max="10757" width="12.6640625" customWidth="1"/>
    <col min="10758" max="10758" width="20.6640625" customWidth="1"/>
    <col min="10759" max="10759" width="24.6640625" customWidth="1"/>
    <col min="10760" max="10760" width="60.6640625" customWidth="1"/>
    <col min="10761" max="10762" width="45.6640625" customWidth="1"/>
    <col min="10763" max="10767" width="0" hidden="1" customWidth="1"/>
    <col min="11010" max="11010" width="15.6640625" customWidth="1"/>
    <col min="11011" max="11011" width="10.6640625" customWidth="1"/>
    <col min="11012" max="11012" width="15.6640625" customWidth="1"/>
    <col min="11013" max="11013" width="12.6640625" customWidth="1"/>
    <col min="11014" max="11014" width="20.6640625" customWidth="1"/>
    <col min="11015" max="11015" width="24.6640625" customWidth="1"/>
    <col min="11016" max="11016" width="60.6640625" customWidth="1"/>
    <col min="11017" max="11018" width="45.6640625" customWidth="1"/>
    <col min="11019" max="11023" width="0" hidden="1" customWidth="1"/>
    <col min="11266" max="11266" width="15.6640625" customWidth="1"/>
    <col min="11267" max="11267" width="10.6640625" customWidth="1"/>
    <col min="11268" max="11268" width="15.6640625" customWidth="1"/>
    <col min="11269" max="11269" width="12.6640625" customWidth="1"/>
    <col min="11270" max="11270" width="20.6640625" customWidth="1"/>
    <col min="11271" max="11271" width="24.6640625" customWidth="1"/>
    <col min="11272" max="11272" width="60.6640625" customWidth="1"/>
    <col min="11273" max="11274" width="45.6640625" customWidth="1"/>
    <col min="11275" max="11279" width="0" hidden="1" customWidth="1"/>
    <col min="11522" max="11522" width="15.6640625" customWidth="1"/>
    <col min="11523" max="11523" width="10.6640625" customWidth="1"/>
    <col min="11524" max="11524" width="15.6640625" customWidth="1"/>
    <col min="11525" max="11525" width="12.6640625" customWidth="1"/>
    <col min="11526" max="11526" width="20.6640625" customWidth="1"/>
    <col min="11527" max="11527" width="24.6640625" customWidth="1"/>
    <col min="11528" max="11528" width="60.6640625" customWidth="1"/>
    <col min="11529" max="11530" width="45.6640625" customWidth="1"/>
    <col min="11531" max="11535" width="0" hidden="1" customWidth="1"/>
    <col min="11778" max="11778" width="15.6640625" customWidth="1"/>
    <col min="11779" max="11779" width="10.6640625" customWidth="1"/>
    <col min="11780" max="11780" width="15.6640625" customWidth="1"/>
    <col min="11781" max="11781" width="12.6640625" customWidth="1"/>
    <col min="11782" max="11782" width="20.6640625" customWidth="1"/>
    <col min="11783" max="11783" width="24.6640625" customWidth="1"/>
    <col min="11784" max="11784" width="60.6640625" customWidth="1"/>
    <col min="11785" max="11786" width="45.6640625" customWidth="1"/>
    <col min="11787" max="11791" width="0" hidden="1" customWidth="1"/>
    <col min="12034" max="12034" width="15.6640625" customWidth="1"/>
    <col min="12035" max="12035" width="10.6640625" customWidth="1"/>
    <col min="12036" max="12036" width="15.6640625" customWidth="1"/>
    <col min="12037" max="12037" width="12.6640625" customWidth="1"/>
    <col min="12038" max="12038" width="20.6640625" customWidth="1"/>
    <col min="12039" max="12039" width="24.6640625" customWidth="1"/>
    <col min="12040" max="12040" width="60.6640625" customWidth="1"/>
    <col min="12041" max="12042" width="45.6640625" customWidth="1"/>
    <col min="12043" max="12047" width="0" hidden="1" customWidth="1"/>
    <col min="12290" max="12290" width="15.6640625" customWidth="1"/>
    <col min="12291" max="12291" width="10.6640625" customWidth="1"/>
    <col min="12292" max="12292" width="15.6640625" customWidth="1"/>
    <col min="12293" max="12293" width="12.6640625" customWidth="1"/>
    <col min="12294" max="12294" width="20.6640625" customWidth="1"/>
    <col min="12295" max="12295" width="24.6640625" customWidth="1"/>
    <col min="12296" max="12296" width="60.6640625" customWidth="1"/>
    <col min="12297" max="12298" width="45.6640625" customWidth="1"/>
    <col min="12299" max="12303" width="0" hidden="1" customWidth="1"/>
    <col min="12546" max="12546" width="15.6640625" customWidth="1"/>
    <col min="12547" max="12547" width="10.6640625" customWidth="1"/>
    <col min="12548" max="12548" width="15.6640625" customWidth="1"/>
    <col min="12549" max="12549" width="12.6640625" customWidth="1"/>
    <col min="12550" max="12550" width="20.6640625" customWidth="1"/>
    <col min="12551" max="12551" width="24.6640625" customWidth="1"/>
    <col min="12552" max="12552" width="60.6640625" customWidth="1"/>
    <col min="12553" max="12554" width="45.6640625" customWidth="1"/>
    <col min="12555" max="12559" width="0" hidden="1" customWidth="1"/>
    <col min="12802" max="12802" width="15.6640625" customWidth="1"/>
    <col min="12803" max="12803" width="10.6640625" customWidth="1"/>
    <col min="12804" max="12804" width="15.6640625" customWidth="1"/>
    <col min="12805" max="12805" width="12.6640625" customWidth="1"/>
    <col min="12806" max="12806" width="20.6640625" customWidth="1"/>
    <col min="12807" max="12807" width="24.6640625" customWidth="1"/>
    <col min="12808" max="12808" width="60.6640625" customWidth="1"/>
    <col min="12809" max="12810" width="45.6640625" customWidth="1"/>
    <col min="12811" max="12815" width="0" hidden="1" customWidth="1"/>
    <col min="13058" max="13058" width="15.6640625" customWidth="1"/>
    <col min="13059" max="13059" width="10.6640625" customWidth="1"/>
    <col min="13060" max="13060" width="15.6640625" customWidth="1"/>
    <col min="13061" max="13061" width="12.6640625" customWidth="1"/>
    <col min="13062" max="13062" width="20.6640625" customWidth="1"/>
    <col min="13063" max="13063" width="24.6640625" customWidth="1"/>
    <col min="13064" max="13064" width="60.6640625" customWidth="1"/>
    <col min="13065" max="13066" width="45.6640625" customWidth="1"/>
    <col min="13067" max="13071" width="0" hidden="1" customWidth="1"/>
    <col min="13314" max="13314" width="15.6640625" customWidth="1"/>
    <col min="13315" max="13315" width="10.6640625" customWidth="1"/>
    <col min="13316" max="13316" width="15.6640625" customWidth="1"/>
    <col min="13317" max="13317" width="12.6640625" customWidth="1"/>
    <col min="13318" max="13318" width="20.6640625" customWidth="1"/>
    <col min="13319" max="13319" width="24.6640625" customWidth="1"/>
    <col min="13320" max="13320" width="60.6640625" customWidth="1"/>
    <col min="13321" max="13322" width="45.6640625" customWidth="1"/>
    <col min="13323" max="13327" width="0" hidden="1" customWidth="1"/>
    <col min="13570" max="13570" width="15.6640625" customWidth="1"/>
    <col min="13571" max="13571" width="10.6640625" customWidth="1"/>
    <col min="13572" max="13572" width="15.6640625" customWidth="1"/>
    <col min="13573" max="13573" width="12.6640625" customWidth="1"/>
    <col min="13574" max="13574" width="20.6640625" customWidth="1"/>
    <col min="13575" max="13575" width="24.6640625" customWidth="1"/>
    <col min="13576" max="13576" width="60.6640625" customWidth="1"/>
    <col min="13577" max="13578" width="45.6640625" customWidth="1"/>
    <col min="13579" max="13583" width="0" hidden="1" customWidth="1"/>
    <col min="13826" max="13826" width="15.6640625" customWidth="1"/>
    <col min="13827" max="13827" width="10.6640625" customWidth="1"/>
    <col min="13828" max="13828" width="15.6640625" customWidth="1"/>
    <col min="13829" max="13829" width="12.6640625" customWidth="1"/>
    <col min="13830" max="13830" width="20.6640625" customWidth="1"/>
    <col min="13831" max="13831" width="24.6640625" customWidth="1"/>
    <col min="13832" max="13832" width="60.6640625" customWidth="1"/>
    <col min="13833" max="13834" width="45.6640625" customWidth="1"/>
    <col min="13835" max="13839" width="0" hidden="1" customWidth="1"/>
    <col min="14082" max="14082" width="15.6640625" customWidth="1"/>
    <col min="14083" max="14083" width="10.6640625" customWidth="1"/>
    <col min="14084" max="14084" width="15.6640625" customWidth="1"/>
    <col min="14085" max="14085" width="12.6640625" customWidth="1"/>
    <col min="14086" max="14086" width="20.6640625" customWidth="1"/>
    <col min="14087" max="14087" width="24.6640625" customWidth="1"/>
    <col min="14088" max="14088" width="60.6640625" customWidth="1"/>
    <col min="14089" max="14090" width="45.6640625" customWidth="1"/>
    <col min="14091" max="14095" width="0" hidden="1" customWidth="1"/>
    <col min="14338" max="14338" width="15.6640625" customWidth="1"/>
    <col min="14339" max="14339" width="10.6640625" customWidth="1"/>
    <col min="14340" max="14340" width="15.6640625" customWidth="1"/>
    <col min="14341" max="14341" width="12.6640625" customWidth="1"/>
    <col min="14342" max="14342" width="20.6640625" customWidth="1"/>
    <col min="14343" max="14343" width="24.6640625" customWidth="1"/>
    <col min="14344" max="14344" width="60.6640625" customWidth="1"/>
    <col min="14345" max="14346" width="45.6640625" customWidth="1"/>
    <col min="14347" max="14351" width="0" hidden="1" customWidth="1"/>
    <col min="14594" max="14594" width="15.6640625" customWidth="1"/>
    <col min="14595" max="14595" width="10.6640625" customWidth="1"/>
    <col min="14596" max="14596" width="15.6640625" customWidth="1"/>
    <col min="14597" max="14597" width="12.6640625" customWidth="1"/>
    <col min="14598" max="14598" width="20.6640625" customWidth="1"/>
    <col min="14599" max="14599" width="24.6640625" customWidth="1"/>
    <col min="14600" max="14600" width="60.6640625" customWidth="1"/>
    <col min="14601" max="14602" width="45.6640625" customWidth="1"/>
    <col min="14603" max="14607" width="0" hidden="1" customWidth="1"/>
    <col min="14850" max="14850" width="15.6640625" customWidth="1"/>
    <col min="14851" max="14851" width="10.6640625" customWidth="1"/>
    <col min="14852" max="14852" width="15.6640625" customWidth="1"/>
    <col min="14853" max="14853" width="12.6640625" customWidth="1"/>
    <col min="14854" max="14854" width="20.6640625" customWidth="1"/>
    <col min="14855" max="14855" width="24.6640625" customWidth="1"/>
    <col min="14856" max="14856" width="60.6640625" customWidth="1"/>
    <col min="14857" max="14858" width="45.6640625" customWidth="1"/>
    <col min="14859" max="14863" width="0" hidden="1" customWidth="1"/>
    <col min="15106" max="15106" width="15.6640625" customWidth="1"/>
    <col min="15107" max="15107" width="10.6640625" customWidth="1"/>
    <col min="15108" max="15108" width="15.6640625" customWidth="1"/>
    <col min="15109" max="15109" width="12.6640625" customWidth="1"/>
    <col min="15110" max="15110" width="20.6640625" customWidth="1"/>
    <col min="15111" max="15111" width="24.6640625" customWidth="1"/>
    <col min="15112" max="15112" width="60.6640625" customWidth="1"/>
    <col min="15113" max="15114" width="45.6640625" customWidth="1"/>
    <col min="15115" max="15119" width="0" hidden="1" customWidth="1"/>
    <col min="15362" max="15362" width="15.6640625" customWidth="1"/>
    <col min="15363" max="15363" width="10.6640625" customWidth="1"/>
    <col min="15364" max="15364" width="15.6640625" customWidth="1"/>
    <col min="15365" max="15365" width="12.6640625" customWidth="1"/>
    <col min="15366" max="15366" width="20.6640625" customWidth="1"/>
    <col min="15367" max="15367" width="24.6640625" customWidth="1"/>
    <col min="15368" max="15368" width="60.6640625" customWidth="1"/>
    <col min="15369" max="15370" width="45.6640625" customWidth="1"/>
    <col min="15371" max="15375" width="0" hidden="1" customWidth="1"/>
    <col min="15618" max="15618" width="15.6640625" customWidth="1"/>
    <col min="15619" max="15619" width="10.6640625" customWidth="1"/>
    <col min="15620" max="15620" width="15.6640625" customWidth="1"/>
    <col min="15621" max="15621" width="12.6640625" customWidth="1"/>
    <col min="15622" max="15622" width="20.6640625" customWidth="1"/>
    <col min="15623" max="15623" width="24.6640625" customWidth="1"/>
    <col min="15624" max="15624" width="60.6640625" customWidth="1"/>
    <col min="15625" max="15626" width="45.6640625" customWidth="1"/>
    <col min="15627" max="15631" width="0" hidden="1" customWidth="1"/>
    <col min="15874" max="15874" width="15.6640625" customWidth="1"/>
    <col min="15875" max="15875" width="10.6640625" customWidth="1"/>
    <col min="15876" max="15876" width="15.6640625" customWidth="1"/>
    <col min="15877" max="15877" width="12.6640625" customWidth="1"/>
    <col min="15878" max="15878" width="20.6640625" customWidth="1"/>
    <col min="15879" max="15879" width="24.6640625" customWidth="1"/>
    <col min="15880" max="15880" width="60.6640625" customWidth="1"/>
    <col min="15881" max="15882" width="45.6640625" customWidth="1"/>
    <col min="15883" max="15887" width="0" hidden="1" customWidth="1"/>
    <col min="16130" max="16130" width="15.6640625" customWidth="1"/>
    <col min="16131" max="16131" width="10.6640625" customWidth="1"/>
    <col min="16132" max="16132" width="15.6640625" customWidth="1"/>
    <col min="16133" max="16133" width="12.6640625" customWidth="1"/>
    <col min="16134" max="16134" width="20.6640625" customWidth="1"/>
    <col min="16135" max="16135" width="24.6640625" customWidth="1"/>
    <col min="16136" max="16136" width="60.6640625" customWidth="1"/>
    <col min="16137" max="16138" width="45.6640625" customWidth="1"/>
    <col min="16139" max="16143" width="0" hidden="1" customWidth="1"/>
  </cols>
  <sheetData>
    <row r="1" spans="1:14" ht="16.2" thickBot="1">
      <c r="B1" s="16"/>
      <c r="E1" s="158" t="s">
        <v>1113</v>
      </c>
    </row>
    <row r="2" spans="1:14" s="45" customFormat="1" ht="15.6" thickBot="1">
      <c r="A2" s="139" t="s">
        <v>812</v>
      </c>
      <c r="B2" s="273" t="s">
        <v>3</v>
      </c>
      <c r="C2" s="273" t="s">
        <v>4</v>
      </c>
      <c r="D2" s="273" t="s">
        <v>5</v>
      </c>
      <c r="E2" s="274" t="s">
        <v>9</v>
      </c>
      <c r="F2" s="274" t="s">
        <v>10</v>
      </c>
      <c r="G2" s="273" t="s">
        <v>6</v>
      </c>
      <c r="H2" s="275" t="s">
        <v>7</v>
      </c>
      <c r="I2" s="276" t="s">
        <v>8</v>
      </c>
      <c r="J2" s="272" t="s">
        <v>2</v>
      </c>
    </row>
    <row r="3" spans="1:14">
      <c r="A3" s="140" t="s">
        <v>849</v>
      </c>
      <c r="B3" s="5" t="s">
        <v>974</v>
      </c>
      <c r="J3" s="136" t="str">
        <f>IF(H3="","",H3*I3)</f>
        <v/>
      </c>
      <c r="K3">
        <v>31698</v>
      </c>
    </row>
    <row r="4" spans="1:14">
      <c r="B4" s="5" t="s">
        <v>975</v>
      </c>
      <c r="J4" s="136" t="str">
        <f t="shared" ref="J4:J68" si="0">IF(H4="","",H4*I4)</f>
        <v/>
      </c>
      <c r="K4">
        <v>31699</v>
      </c>
    </row>
    <row r="5" spans="1:14" ht="36" customHeight="1">
      <c r="E5" s="6" t="s">
        <v>540</v>
      </c>
      <c r="J5" s="136" t="str">
        <f t="shared" si="0"/>
        <v/>
      </c>
      <c r="K5">
        <v>91507</v>
      </c>
      <c r="L5">
        <v>31699</v>
      </c>
      <c r="N5">
        <v>34681</v>
      </c>
    </row>
    <row r="6" spans="1:14">
      <c r="A6" s="140" t="s">
        <v>212</v>
      </c>
      <c r="B6" s="5" t="s">
        <v>976</v>
      </c>
      <c r="I6" s="22"/>
      <c r="J6" s="136" t="str">
        <f t="shared" si="0"/>
        <v/>
      </c>
      <c r="K6">
        <v>31700</v>
      </c>
    </row>
    <row r="7" spans="1:14">
      <c r="A7" s="140" t="s">
        <v>867</v>
      </c>
      <c r="B7" s="5" t="s">
        <v>977</v>
      </c>
      <c r="I7" s="22"/>
      <c r="J7" s="136" t="str">
        <f t="shared" si="0"/>
        <v/>
      </c>
      <c r="K7">
        <v>31701</v>
      </c>
    </row>
    <row r="8" spans="1:14" ht="20.399999999999999">
      <c r="C8" s="16" t="s">
        <v>11</v>
      </c>
      <c r="D8" s="16" t="s">
        <v>541</v>
      </c>
      <c r="E8" s="17" t="s">
        <v>542</v>
      </c>
      <c r="G8" s="19" t="s">
        <v>13</v>
      </c>
      <c r="H8" s="35">
        <v>0.16</v>
      </c>
      <c r="I8" s="22"/>
      <c r="J8" s="136">
        <f t="shared" si="0"/>
        <v>0</v>
      </c>
      <c r="K8">
        <v>91508</v>
      </c>
      <c r="L8">
        <v>31701</v>
      </c>
      <c r="N8">
        <v>4925</v>
      </c>
    </row>
    <row r="9" spans="1:14" ht="20.399999999999999">
      <c r="C9" s="16" t="s">
        <v>15</v>
      </c>
      <c r="D9" s="16" t="s">
        <v>543</v>
      </c>
      <c r="E9" s="17" t="s">
        <v>544</v>
      </c>
      <c r="G9" s="19" t="s">
        <v>17</v>
      </c>
      <c r="H9" s="35">
        <v>12</v>
      </c>
      <c r="I9" s="22"/>
      <c r="J9" s="136">
        <f t="shared" si="0"/>
        <v>0</v>
      </c>
      <c r="K9">
        <v>91509</v>
      </c>
      <c r="L9">
        <v>31701</v>
      </c>
      <c r="N9">
        <v>4935</v>
      </c>
    </row>
    <row r="10" spans="1:14">
      <c r="A10" s="140" t="s">
        <v>868</v>
      </c>
      <c r="B10" s="5" t="s">
        <v>978</v>
      </c>
      <c r="I10" s="22"/>
      <c r="J10" s="136" t="str">
        <f t="shared" si="0"/>
        <v/>
      </c>
      <c r="K10">
        <v>31702</v>
      </c>
    </row>
    <row r="11" spans="1:14" ht="20.399999999999999">
      <c r="C11" s="16" t="s">
        <v>11</v>
      </c>
      <c r="D11" s="16" t="s">
        <v>545</v>
      </c>
      <c r="E11" s="17" t="s">
        <v>546</v>
      </c>
      <c r="G11" s="19" t="s">
        <v>26</v>
      </c>
      <c r="H11" s="35">
        <v>50</v>
      </c>
      <c r="I11" s="22"/>
      <c r="J11" s="136">
        <f t="shared" si="0"/>
        <v>0</v>
      </c>
      <c r="K11">
        <v>94506</v>
      </c>
      <c r="L11">
        <v>31702</v>
      </c>
      <c r="N11">
        <v>4966</v>
      </c>
    </row>
    <row r="12" spans="1:14" ht="20.399999999999999">
      <c r="C12" s="16" t="s">
        <v>15</v>
      </c>
      <c r="D12" s="16" t="s">
        <v>547</v>
      </c>
      <c r="E12" s="17" t="s">
        <v>548</v>
      </c>
      <c r="G12" s="19" t="s">
        <v>17</v>
      </c>
      <c r="H12" s="35">
        <v>3</v>
      </c>
      <c r="I12" s="22"/>
      <c r="J12" s="136">
        <f t="shared" si="0"/>
        <v>0</v>
      </c>
      <c r="K12">
        <v>94507</v>
      </c>
      <c r="L12">
        <v>31702</v>
      </c>
      <c r="N12">
        <v>4969</v>
      </c>
    </row>
    <row r="13" spans="1:14" ht="20.399999999999999">
      <c r="C13" s="16" t="s">
        <v>19</v>
      </c>
      <c r="D13" s="16" t="s">
        <v>549</v>
      </c>
      <c r="E13" s="17" t="s">
        <v>550</v>
      </c>
      <c r="G13" s="19" t="s">
        <v>17</v>
      </c>
      <c r="H13" s="35">
        <v>2</v>
      </c>
      <c r="I13" s="22"/>
      <c r="J13" s="136">
        <f t="shared" si="0"/>
        <v>0</v>
      </c>
      <c r="K13">
        <v>94508</v>
      </c>
      <c r="L13">
        <v>31702</v>
      </c>
      <c r="N13">
        <v>4970</v>
      </c>
    </row>
    <row r="14" spans="1:14" ht="20.399999999999999">
      <c r="C14" s="16" t="s">
        <v>22</v>
      </c>
      <c r="D14" s="16" t="s">
        <v>551</v>
      </c>
      <c r="E14" s="17" t="s">
        <v>552</v>
      </c>
      <c r="G14" s="19" t="s">
        <v>17</v>
      </c>
      <c r="H14" s="35">
        <v>3</v>
      </c>
      <c r="I14" s="22"/>
      <c r="J14" s="136">
        <f t="shared" si="0"/>
        <v>0</v>
      </c>
      <c r="K14">
        <v>94509</v>
      </c>
      <c r="L14">
        <v>31702</v>
      </c>
      <c r="N14">
        <v>4974</v>
      </c>
    </row>
    <row r="15" spans="1:14" ht="20.399999999999999">
      <c r="C15" s="16" t="s">
        <v>37</v>
      </c>
      <c r="D15" s="16" t="s">
        <v>553</v>
      </c>
      <c r="E15" s="17" t="s">
        <v>554</v>
      </c>
      <c r="G15" s="19" t="s">
        <v>17</v>
      </c>
      <c r="H15" s="35">
        <v>2</v>
      </c>
      <c r="I15" s="22"/>
      <c r="J15" s="136">
        <f t="shared" si="0"/>
        <v>0</v>
      </c>
      <c r="K15">
        <v>94510</v>
      </c>
      <c r="L15">
        <v>31702</v>
      </c>
      <c r="N15">
        <v>4977</v>
      </c>
    </row>
    <row r="16" spans="1:14">
      <c r="C16" s="16" t="s">
        <v>92</v>
      </c>
      <c r="D16" s="16" t="s">
        <v>555</v>
      </c>
      <c r="E16" s="24" t="s">
        <v>556</v>
      </c>
      <c r="G16" s="19" t="s">
        <v>17</v>
      </c>
      <c r="H16" s="35">
        <v>3</v>
      </c>
      <c r="I16" s="22"/>
      <c r="J16" s="136">
        <f t="shared" si="0"/>
        <v>0</v>
      </c>
      <c r="K16">
        <v>91510</v>
      </c>
      <c r="L16">
        <v>31702</v>
      </c>
      <c r="N16">
        <v>5017</v>
      </c>
    </row>
    <row r="17" spans="1:14">
      <c r="C17" s="16" t="s">
        <v>96</v>
      </c>
      <c r="D17" s="16" t="s">
        <v>557</v>
      </c>
      <c r="E17" s="17" t="s">
        <v>558</v>
      </c>
      <c r="G17" s="19" t="s">
        <v>17</v>
      </c>
      <c r="H17" s="35">
        <v>1</v>
      </c>
      <c r="I17" s="22"/>
      <c r="J17" s="136">
        <f t="shared" si="0"/>
        <v>0</v>
      </c>
      <c r="K17">
        <v>91511</v>
      </c>
      <c r="L17">
        <v>31702</v>
      </c>
      <c r="N17">
        <v>4989</v>
      </c>
    </row>
    <row r="18" spans="1:14">
      <c r="C18" s="16" t="s">
        <v>100</v>
      </c>
      <c r="D18" s="16" t="s">
        <v>559</v>
      </c>
      <c r="E18" s="17" t="s">
        <v>560</v>
      </c>
      <c r="G18" s="19" t="s">
        <v>70</v>
      </c>
      <c r="H18" s="35">
        <v>12</v>
      </c>
      <c r="I18" s="22"/>
      <c r="J18" s="136">
        <f t="shared" si="0"/>
        <v>0</v>
      </c>
      <c r="K18">
        <v>93581</v>
      </c>
      <c r="L18">
        <v>31702</v>
      </c>
      <c r="N18">
        <v>35393</v>
      </c>
    </row>
    <row r="19" spans="1:14">
      <c r="C19" s="16" t="s">
        <v>104</v>
      </c>
      <c r="D19" s="16" t="s">
        <v>561</v>
      </c>
      <c r="E19" s="25" t="s">
        <v>562</v>
      </c>
      <c r="G19" s="19" t="s">
        <v>26</v>
      </c>
      <c r="H19" s="35">
        <v>53</v>
      </c>
      <c r="I19" s="260"/>
      <c r="J19" s="136">
        <f t="shared" si="0"/>
        <v>0</v>
      </c>
      <c r="K19">
        <v>91513</v>
      </c>
      <c r="L19">
        <v>31702</v>
      </c>
      <c r="N19">
        <v>5033</v>
      </c>
    </row>
    <row r="20" spans="1:14">
      <c r="C20" s="16" t="s">
        <v>108</v>
      </c>
      <c r="D20" s="16" t="s">
        <v>563</v>
      </c>
      <c r="E20" s="26" t="s">
        <v>564</v>
      </c>
      <c r="G20" s="19" t="s">
        <v>26</v>
      </c>
      <c r="H20" s="35">
        <v>802</v>
      </c>
      <c r="I20" s="22"/>
      <c r="J20" s="136">
        <f t="shared" si="0"/>
        <v>0</v>
      </c>
      <c r="K20">
        <v>91514</v>
      </c>
      <c r="L20">
        <v>31702</v>
      </c>
      <c r="N20">
        <v>5035</v>
      </c>
    </row>
    <row r="21" spans="1:14">
      <c r="C21" s="16" t="s">
        <v>386</v>
      </c>
      <c r="D21" s="16" t="s">
        <v>565</v>
      </c>
      <c r="E21" s="18" t="s">
        <v>566</v>
      </c>
      <c r="F21" s="21"/>
      <c r="G21" s="19" t="s">
        <v>26</v>
      </c>
      <c r="H21" s="35">
        <v>13</v>
      </c>
      <c r="I21" s="22"/>
      <c r="J21" s="136">
        <f t="shared" si="0"/>
        <v>0</v>
      </c>
      <c r="K21">
        <v>91515</v>
      </c>
      <c r="L21">
        <v>31702</v>
      </c>
      <c r="N21">
        <v>34682</v>
      </c>
    </row>
    <row r="22" spans="1:14">
      <c r="C22" s="16" t="s">
        <v>388</v>
      </c>
      <c r="D22" s="16" t="s">
        <v>567</v>
      </c>
      <c r="E22" s="18" t="s">
        <v>568</v>
      </c>
      <c r="G22" s="19" t="s">
        <v>70</v>
      </c>
      <c r="H22" s="35">
        <v>2</v>
      </c>
      <c r="I22" s="22"/>
      <c r="J22" s="136">
        <f t="shared" si="0"/>
        <v>0</v>
      </c>
      <c r="K22">
        <v>94511</v>
      </c>
      <c r="L22">
        <v>31702</v>
      </c>
      <c r="N22">
        <v>5064</v>
      </c>
    </row>
    <row r="23" spans="1:14">
      <c r="C23" s="16" t="s">
        <v>390</v>
      </c>
      <c r="D23" s="16" t="s">
        <v>569</v>
      </c>
      <c r="E23" s="25" t="s">
        <v>570</v>
      </c>
      <c r="G23" s="19" t="s">
        <v>70</v>
      </c>
      <c r="H23" s="35">
        <v>101</v>
      </c>
      <c r="I23" s="22"/>
      <c r="J23" s="136">
        <f t="shared" si="0"/>
        <v>0</v>
      </c>
      <c r="K23">
        <v>91516</v>
      </c>
      <c r="L23">
        <v>31702</v>
      </c>
      <c r="N23">
        <v>5069</v>
      </c>
    </row>
    <row r="24" spans="1:14">
      <c r="C24" s="16" t="s">
        <v>392</v>
      </c>
      <c r="D24" s="16" t="s">
        <v>571</v>
      </c>
      <c r="E24" s="27" t="s">
        <v>572</v>
      </c>
      <c r="G24" s="19" t="s">
        <v>17</v>
      </c>
      <c r="H24" s="35">
        <v>4</v>
      </c>
      <c r="I24" s="22"/>
      <c r="J24" s="136">
        <f t="shared" si="0"/>
        <v>0</v>
      </c>
      <c r="K24">
        <v>94514</v>
      </c>
      <c r="L24">
        <v>31702</v>
      </c>
      <c r="N24">
        <v>35392</v>
      </c>
    </row>
    <row r="25" spans="1:14">
      <c r="C25" s="16" t="s">
        <v>409</v>
      </c>
      <c r="D25" s="16" t="s">
        <v>573</v>
      </c>
      <c r="E25" s="25" t="s">
        <v>574</v>
      </c>
      <c r="F25" s="18" t="s">
        <v>575</v>
      </c>
      <c r="G25" s="19" t="s">
        <v>29</v>
      </c>
      <c r="H25" s="35">
        <v>12</v>
      </c>
      <c r="I25" s="22"/>
      <c r="J25" s="136">
        <f t="shared" si="0"/>
        <v>0</v>
      </c>
      <c r="K25">
        <v>91518</v>
      </c>
      <c r="L25">
        <v>31702</v>
      </c>
      <c r="N25">
        <v>5117</v>
      </c>
    </row>
    <row r="26" spans="1:14">
      <c r="C26" s="16" t="s">
        <v>443</v>
      </c>
      <c r="D26" s="16" t="s">
        <v>576</v>
      </c>
      <c r="E26" s="27" t="s">
        <v>577</v>
      </c>
      <c r="G26" s="19" t="s">
        <v>17</v>
      </c>
      <c r="H26" s="35">
        <v>1</v>
      </c>
      <c r="I26" s="22"/>
      <c r="J26" s="136">
        <f t="shared" si="0"/>
        <v>0</v>
      </c>
      <c r="K26">
        <v>93582</v>
      </c>
      <c r="L26">
        <v>31702</v>
      </c>
      <c r="N26">
        <v>35394</v>
      </c>
    </row>
    <row r="27" spans="1:14">
      <c r="A27" s="140" t="s">
        <v>213</v>
      </c>
      <c r="B27" s="5" t="s">
        <v>979</v>
      </c>
      <c r="E27" s="26"/>
      <c r="I27" s="22"/>
      <c r="J27" s="136" t="str">
        <f t="shared" si="0"/>
        <v/>
      </c>
      <c r="K27">
        <v>31703</v>
      </c>
    </row>
    <row r="28" spans="1:14">
      <c r="A28" s="140" t="s">
        <v>869</v>
      </c>
      <c r="B28" s="5" t="s">
        <v>980</v>
      </c>
      <c r="E28" s="26"/>
      <c r="I28" s="22"/>
      <c r="J28" s="136" t="str">
        <f t="shared" si="0"/>
        <v/>
      </c>
      <c r="K28">
        <v>31704</v>
      </c>
    </row>
    <row r="29" spans="1:14" ht="20.399999999999999">
      <c r="C29" s="16" t="s">
        <v>11</v>
      </c>
      <c r="D29" s="16" t="s">
        <v>578</v>
      </c>
      <c r="E29" s="28" t="s">
        <v>579</v>
      </c>
      <c r="G29" s="19" t="s">
        <v>29</v>
      </c>
      <c r="H29" s="35">
        <v>89</v>
      </c>
      <c r="I29" s="22"/>
      <c r="J29" s="136">
        <f t="shared" si="0"/>
        <v>0</v>
      </c>
      <c r="K29">
        <v>91519</v>
      </c>
      <c r="L29">
        <v>31704</v>
      </c>
      <c r="N29">
        <v>5635</v>
      </c>
    </row>
    <row r="30" spans="1:14">
      <c r="C30" s="16" t="s">
        <v>15</v>
      </c>
      <c r="D30" s="16" t="s">
        <v>580</v>
      </c>
      <c r="E30" s="26" t="s">
        <v>581</v>
      </c>
      <c r="G30" s="19" t="s">
        <v>29</v>
      </c>
      <c r="H30" s="35">
        <v>119</v>
      </c>
      <c r="I30" s="22"/>
      <c r="J30" s="136">
        <f t="shared" si="0"/>
        <v>0</v>
      </c>
      <c r="K30">
        <v>91520</v>
      </c>
      <c r="L30">
        <v>31704</v>
      </c>
      <c r="N30">
        <v>5644</v>
      </c>
    </row>
    <row r="31" spans="1:14">
      <c r="C31" s="16" t="s">
        <v>19</v>
      </c>
      <c r="D31" s="16" t="s">
        <v>582</v>
      </c>
      <c r="E31" s="26" t="s">
        <v>583</v>
      </c>
      <c r="G31" s="19" t="s">
        <v>29</v>
      </c>
      <c r="H31" s="35">
        <v>119</v>
      </c>
      <c r="I31" s="22"/>
      <c r="J31" s="136">
        <f t="shared" si="0"/>
        <v>0</v>
      </c>
      <c r="K31">
        <v>91521</v>
      </c>
      <c r="L31">
        <v>31704</v>
      </c>
      <c r="N31">
        <v>5651</v>
      </c>
    </row>
    <row r="32" spans="1:14" ht="31.2">
      <c r="C32" s="16" t="s">
        <v>22</v>
      </c>
      <c r="D32" s="16" t="s">
        <v>584</v>
      </c>
      <c r="E32" s="26" t="s">
        <v>585</v>
      </c>
      <c r="G32" s="19" t="s">
        <v>29</v>
      </c>
      <c r="H32" s="35">
        <v>55</v>
      </c>
      <c r="I32" s="22"/>
      <c r="J32" s="136">
        <f>IF(H32="","",H32*I32)</f>
        <v>0</v>
      </c>
      <c r="K32">
        <v>91522</v>
      </c>
      <c r="L32">
        <v>31704</v>
      </c>
      <c r="N32">
        <v>5660</v>
      </c>
    </row>
    <row r="33" spans="1:14" ht="21">
      <c r="C33" s="16" t="s">
        <v>37</v>
      </c>
      <c r="D33" s="16" t="s">
        <v>586</v>
      </c>
      <c r="E33" s="29" t="s">
        <v>587</v>
      </c>
      <c r="G33" s="19" t="s">
        <v>29</v>
      </c>
      <c r="H33" s="35">
        <v>24</v>
      </c>
      <c r="I33" s="22"/>
      <c r="J33" s="136">
        <f t="shared" si="0"/>
        <v>0</v>
      </c>
      <c r="K33">
        <v>91523</v>
      </c>
      <c r="L33">
        <v>31704</v>
      </c>
      <c r="N33">
        <v>5661</v>
      </c>
    </row>
    <row r="34" spans="1:14" ht="31.2">
      <c r="C34" s="16" t="s">
        <v>92</v>
      </c>
      <c r="D34" s="16" t="s">
        <v>588</v>
      </c>
      <c r="E34" s="26" t="s">
        <v>591</v>
      </c>
      <c r="G34" s="19" t="s">
        <v>29</v>
      </c>
      <c r="H34" s="35">
        <v>16</v>
      </c>
      <c r="I34" s="22"/>
      <c r="J34" s="136">
        <f t="shared" si="0"/>
        <v>0</v>
      </c>
      <c r="K34">
        <v>94513</v>
      </c>
      <c r="L34">
        <v>31704</v>
      </c>
      <c r="N34">
        <v>5666</v>
      </c>
    </row>
    <row r="35" spans="1:14" ht="21">
      <c r="C35" s="16" t="s">
        <v>96</v>
      </c>
      <c r="D35" s="16" t="s">
        <v>589</v>
      </c>
      <c r="E35" s="26" t="s">
        <v>593</v>
      </c>
      <c r="G35" s="19" t="s">
        <v>29</v>
      </c>
      <c r="H35" s="35">
        <v>11</v>
      </c>
      <c r="I35" s="22"/>
      <c r="J35" s="136">
        <f t="shared" si="0"/>
        <v>0</v>
      </c>
      <c r="K35">
        <v>94512</v>
      </c>
      <c r="L35">
        <v>31704</v>
      </c>
      <c r="N35">
        <v>5667</v>
      </c>
    </row>
    <row r="36" spans="1:14" ht="21">
      <c r="C36" s="16" t="s">
        <v>100</v>
      </c>
      <c r="D36" s="16" t="s">
        <v>590</v>
      </c>
      <c r="E36" s="26" t="s">
        <v>838</v>
      </c>
      <c r="G36" s="19" t="s">
        <v>29</v>
      </c>
      <c r="H36" s="35">
        <v>118</v>
      </c>
      <c r="I36" s="22"/>
      <c r="J36" s="136">
        <f t="shared" si="0"/>
        <v>0</v>
      </c>
      <c r="K36">
        <v>91524</v>
      </c>
      <c r="L36">
        <v>31704</v>
      </c>
      <c r="N36">
        <v>5690</v>
      </c>
    </row>
    <row r="37" spans="1:14">
      <c r="A37" s="140" t="s">
        <v>870</v>
      </c>
      <c r="B37" s="5" t="s">
        <v>981</v>
      </c>
      <c r="I37" s="260"/>
      <c r="J37" s="136" t="str">
        <f t="shared" si="0"/>
        <v/>
      </c>
      <c r="K37">
        <v>31705</v>
      </c>
    </row>
    <row r="38" spans="1:14">
      <c r="C38" s="16" t="s">
        <v>11</v>
      </c>
      <c r="D38" s="16" t="s">
        <v>594</v>
      </c>
      <c r="E38" s="30" t="s">
        <v>595</v>
      </c>
      <c r="G38" s="19" t="s">
        <v>26</v>
      </c>
      <c r="H38" s="35">
        <v>9012</v>
      </c>
      <c r="I38" s="260"/>
      <c r="J38" s="136">
        <f t="shared" si="0"/>
        <v>0</v>
      </c>
      <c r="K38">
        <v>91526</v>
      </c>
      <c r="L38">
        <v>31705</v>
      </c>
      <c r="N38">
        <v>5916</v>
      </c>
    </row>
    <row r="39" spans="1:14">
      <c r="C39" s="16" t="s">
        <v>15</v>
      </c>
      <c r="D39" s="16" t="s">
        <v>596</v>
      </c>
      <c r="E39" s="30" t="s">
        <v>597</v>
      </c>
      <c r="G39" s="19" t="s">
        <v>26</v>
      </c>
      <c r="H39" s="35">
        <v>228</v>
      </c>
      <c r="I39" s="260"/>
      <c r="J39" s="136">
        <f t="shared" si="0"/>
        <v>0</v>
      </c>
      <c r="K39">
        <v>91527</v>
      </c>
      <c r="L39">
        <v>31705</v>
      </c>
      <c r="N39">
        <v>5918</v>
      </c>
    </row>
    <row r="40" spans="1:14">
      <c r="A40" s="140" t="s">
        <v>871</v>
      </c>
      <c r="B40" s="5" t="s">
        <v>982</v>
      </c>
      <c r="E40" s="30"/>
      <c r="I40" s="260"/>
      <c r="J40" s="136" t="str">
        <f t="shared" si="0"/>
        <v/>
      </c>
      <c r="K40">
        <v>31706</v>
      </c>
    </row>
    <row r="41" spans="1:14">
      <c r="C41" s="16" t="s">
        <v>11</v>
      </c>
      <c r="D41" s="16" t="s">
        <v>598</v>
      </c>
      <c r="E41" s="30" t="s">
        <v>599</v>
      </c>
      <c r="G41" s="19" t="s">
        <v>26</v>
      </c>
      <c r="H41" s="35">
        <v>452</v>
      </c>
      <c r="I41" s="260"/>
      <c r="J41" s="136">
        <f t="shared" si="0"/>
        <v>0</v>
      </c>
      <c r="K41">
        <v>91528</v>
      </c>
      <c r="L41">
        <v>31706</v>
      </c>
      <c r="N41">
        <v>6019</v>
      </c>
    </row>
    <row r="42" spans="1:14">
      <c r="C42" s="16" t="s">
        <v>15</v>
      </c>
      <c r="D42" s="16" t="s">
        <v>600</v>
      </c>
      <c r="E42" s="27" t="s">
        <v>601</v>
      </c>
      <c r="F42" s="18" t="s">
        <v>602</v>
      </c>
      <c r="G42" s="19" t="s">
        <v>29</v>
      </c>
      <c r="H42" s="35">
        <v>118</v>
      </c>
      <c r="I42" s="260"/>
      <c r="J42" s="136">
        <f t="shared" si="0"/>
        <v>0</v>
      </c>
      <c r="K42">
        <v>94490</v>
      </c>
      <c r="L42">
        <v>31706</v>
      </c>
      <c r="N42">
        <v>6010</v>
      </c>
    </row>
    <row r="43" spans="1:14">
      <c r="A43" s="140" t="s">
        <v>872</v>
      </c>
      <c r="B43" s="5" t="s">
        <v>983</v>
      </c>
      <c r="E43" s="31"/>
      <c r="I43" s="260"/>
      <c r="J43" s="136" t="str">
        <f t="shared" si="0"/>
        <v/>
      </c>
      <c r="K43">
        <v>31707</v>
      </c>
    </row>
    <row r="44" spans="1:14" ht="21">
      <c r="C44" s="16" t="s">
        <v>11</v>
      </c>
      <c r="D44" s="16" t="s">
        <v>603</v>
      </c>
      <c r="E44" s="17" t="s">
        <v>604</v>
      </c>
      <c r="F44" s="18" t="s">
        <v>605</v>
      </c>
      <c r="G44" s="19" t="s">
        <v>29</v>
      </c>
      <c r="H44" s="35">
        <v>318</v>
      </c>
      <c r="I44" s="260"/>
      <c r="J44" s="136">
        <f>IF(H44="","",H44*I44)</f>
        <v>0</v>
      </c>
      <c r="K44">
        <v>91529</v>
      </c>
      <c r="L44">
        <v>31707</v>
      </c>
      <c r="N44">
        <v>6187</v>
      </c>
    </row>
    <row r="45" spans="1:14">
      <c r="C45" s="16" t="s">
        <v>15</v>
      </c>
      <c r="D45" s="16" t="s">
        <v>606</v>
      </c>
      <c r="E45" s="17" t="s">
        <v>607</v>
      </c>
      <c r="G45" s="19" t="s">
        <v>29</v>
      </c>
      <c r="H45" s="35">
        <v>28</v>
      </c>
      <c r="I45" s="260"/>
      <c r="J45" s="136">
        <f t="shared" si="0"/>
        <v>0</v>
      </c>
      <c r="K45">
        <v>91530</v>
      </c>
      <c r="L45">
        <v>31707</v>
      </c>
      <c r="N45">
        <v>34684</v>
      </c>
    </row>
    <row r="46" spans="1:14">
      <c r="B46" s="39"/>
      <c r="C46" s="32" t="s">
        <v>19</v>
      </c>
      <c r="D46" s="21" t="s">
        <v>608</v>
      </c>
      <c r="E46" s="27" t="s">
        <v>609</v>
      </c>
      <c r="G46" s="19" t="s">
        <v>29</v>
      </c>
      <c r="H46" s="35">
        <v>46</v>
      </c>
      <c r="I46" s="260"/>
      <c r="J46" s="136">
        <f t="shared" si="0"/>
        <v>0</v>
      </c>
      <c r="K46">
        <v>91531</v>
      </c>
      <c r="L46">
        <v>31707</v>
      </c>
      <c r="N46">
        <v>6120</v>
      </c>
    </row>
    <row r="47" spans="1:14">
      <c r="C47" s="16" t="s">
        <v>22</v>
      </c>
      <c r="D47" s="16" t="s">
        <v>610</v>
      </c>
      <c r="E47" s="17" t="s">
        <v>611</v>
      </c>
      <c r="G47" s="19" t="s">
        <v>29</v>
      </c>
      <c r="H47" s="35">
        <v>401</v>
      </c>
      <c r="I47" s="260"/>
      <c r="J47" s="136">
        <f t="shared" si="0"/>
        <v>0</v>
      </c>
      <c r="K47">
        <v>91532</v>
      </c>
      <c r="L47">
        <v>31707</v>
      </c>
      <c r="N47">
        <v>6059</v>
      </c>
    </row>
    <row r="48" spans="1:14">
      <c r="A48" s="140" t="s">
        <v>873</v>
      </c>
      <c r="B48" s="5" t="s">
        <v>984</v>
      </c>
      <c r="I48" s="260"/>
      <c r="J48" s="136" t="str">
        <f t="shared" si="0"/>
        <v/>
      </c>
      <c r="K48">
        <v>31708</v>
      </c>
    </row>
    <row r="49" spans="1:14">
      <c r="C49" s="16" t="s">
        <v>11</v>
      </c>
      <c r="D49" s="16" t="s">
        <v>612</v>
      </c>
      <c r="E49" s="17" t="s">
        <v>613</v>
      </c>
      <c r="G49" s="19" t="s">
        <v>26</v>
      </c>
      <c r="H49" s="35">
        <v>193</v>
      </c>
      <c r="I49" s="260"/>
      <c r="J49" s="136">
        <f t="shared" si="0"/>
        <v>0</v>
      </c>
      <c r="K49">
        <v>91533</v>
      </c>
      <c r="L49">
        <v>31708</v>
      </c>
      <c r="N49">
        <v>6255</v>
      </c>
    </row>
    <row r="50" spans="1:14">
      <c r="C50" s="16" t="s">
        <v>15</v>
      </c>
      <c r="D50" s="16" t="s">
        <v>614</v>
      </c>
      <c r="E50" s="17" t="s">
        <v>615</v>
      </c>
      <c r="F50" s="7"/>
      <c r="G50" s="19" t="s">
        <v>26</v>
      </c>
      <c r="H50" s="35">
        <v>116</v>
      </c>
      <c r="I50" s="260"/>
      <c r="J50" s="135">
        <f t="shared" si="0"/>
        <v>0</v>
      </c>
      <c r="K50">
        <v>91534</v>
      </c>
      <c r="L50">
        <v>31708</v>
      </c>
      <c r="N50">
        <v>6265</v>
      </c>
    </row>
    <row r="51" spans="1:14">
      <c r="C51" s="16" t="s">
        <v>19</v>
      </c>
      <c r="D51" s="16" t="s">
        <v>616</v>
      </c>
      <c r="E51" s="17" t="s">
        <v>617</v>
      </c>
      <c r="F51" s="7"/>
      <c r="G51" s="19" t="s">
        <v>26</v>
      </c>
      <c r="H51" s="35">
        <v>309</v>
      </c>
      <c r="I51" s="260"/>
      <c r="J51" s="135">
        <f t="shared" si="0"/>
        <v>0</v>
      </c>
      <c r="K51">
        <v>91535</v>
      </c>
      <c r="L51">
        <v>31708</v>
      </c>
      <c r="N51">
        <v>6270</v>
      </c>
    </row>
    <row r="52" spans="1:14">
      <c r="A52" s="140" t="s">
        <v>874</v>
      </c>
      <c r="B52" s="5" t="s">
        <v>985</v>
      </c>
      <c r="F52" s="7"/>
      <c r="I52" s="260"/>
      <c r="J52" s="135" t="str">
        <f t="shared" si="0"/>
        <v/>
      </c>
      <c r="K52">
        <v>31709</v>
      </c>
    </row>
    <row r="53" spans="1:14">
      <c r="C53" s="16" t="s">
        <v>11</v>
      </c>
      <c r="D53" s="16" t="s">
        <v>618</v>
      </c>
      <c r="E53" s="17" t="s">
        <v>619</v>
      </c>
      <c r="G53" s="19" t="s">
        <v>29</v>
      </c>
      <c r="H53" s="35">
        <v>237</v>
      </c>
      <c r="I53" s="260"/>
      <c r="J53" s="136">
        <f t="shared" si="0"/>
        <v>0</v>
      </c>
      <c r="K53">
        <v>91536</v>
      </c>
      <c r="L53">
        <v>31709</v>
      </c>
      <c r="N53">
        <v>6608</v>
      </c>
    </row>
    <row r="54" spans="1:14">
      <c r="C54" s="16" t="s">
        <v>15</v>
      </c>
      <c r="D54" s="16" t="s">
        <v>620</v>
      </c>
      <c r="E54" s="17" t="s">
        <v>621</v>
      </c>
      <c r="G54" s="19" t="s">
        <v>29</v>
      </c>
      <c r="H54" s="35">
        <v>177</v>
      </c>
      <c r="I54" s="260"/>
      <c r="J54" s="136">
        <f t="shared" si="0"/>
        <v>0</v>
      </c>
      <c r="K54">
        <v>91537</v>
      </c>
      <c r="L54">
        <v>31709</v>
      </c>
      <c r="N54">
        <v>6610</v>
      </c>
    </row>
    <row r="55" spans="1:14">
      <c r="C55" s="16" t="s">
        <v>19</v>
      </c>
      <c r="D55" s="16" t="s">
        <v>622</v>
      </c>
      <c r="E55" s="17" t="s">
        <v>623</v>
      </c>
      <c r="G55" s="19" t="s">
        <v>57</v>
      </c>
      <c r="H55" s="35">
        <v>208</v>
      </c>
      <c r="I55" s="260"/>
      <c r="J55" s="136">
        <f t="shared" si="0"/>
        <v>0</v>
      </c>
      <c r="K55">
        <v>91538</v>
      </c>
      <c r="L55">
        <v>31709</v>
      </c>
      <c r="N55">
        <v>6618</v>
      </c>
    </row>
    <row r="56" spans="1:14">
      <c r="C56" s="16" t="s">
        <v>22</v>
      </c>
      <c r="D56" s="16" t="s">
        <v>624</v>
      </c>
      <c r="E56" s="17" t="s">
        <v>625</v>
      </c>
      <c r="G56" s="19" t="s">
        <v>57</v>
      </c>
      <c r="H56" s="35">
        <v>30</v>
      </c>
      <c r="I56" s="260"/>
      <c r="J56" s="136">
        <f t="shared" si="0"/>
        <v>0</v>
      </c>
      <c r="K56">
        <v>91539</v>
      </c>
      <c r="L56">
        <v>31709</v>
      </c>
      <c r="N56">
        <v>6619</v>
      </c>
    </row>
    <row r="57" spans="1:14">
      <c r="A57" s="140" t="s">
        <v>214</v>
      </c>
      <c r="B57" s="5" t="s">
        <v>986</v>
      </c>
      <c r="I57" s="260"/>
      <c r="J57" s="136" t="str">
        <f t="shared" si="0"/>
        <v/>
      </c>
      <c r="K57">
        <v>31710</v>
      </c>
    </row>
    <row r="58" spans="1:14">
      <c r="A58" s="140" t="s">
        <v>875</v>
      </c>
      <c r="B58" s="5" t="s">
        <v>987</v>
      </c>
      <c r="I58" s="260"/>
      <c r="J58" s="136" t="str">
        <f t="shared" si="0"/>
        <v/>
      </c>
      <c r="K58">
        <v>31711</v>
      </c>
    </row>
    <row r="59" spans="1:14" ht="20.399999999999999">
      <c r="C59" s="16" t="s">
        <v>11</v>
      </c>
      <c r="D59" s="16" t="s">
        <v>626</v>
      </c>
      <c r="E59" s="17" t="s">
        <v>627</v>
      </c>
      <c r="G59" s="19" t="s">
        <v>29</v>
      </c>
      <c r="H59" s="35">
        <v>204</v>
      </c>
      <c r="I59" s="260"/>
      <c r="J59" s="136">
        <f t="shared" si="0"/>
        <v>0</v>
      </c>
      <c r="K59">
        <v>91540</v>
      </c>
      <c r="L59">
        <v>31711</v>
      </c>
      <c r="N59">
        <v>6637</v>
      </c>
    </row>
    <row r="60" spans="1:14" ht="20.399999999999999">
      <c r="C60" s="16" t="s">
        <v>15</v>
      </c>
      <c r="D60" s="16" t="s">
        <v>628</v>
      </c>
      <c r="E60" s="17" t="s">
        <v>629</v>
      </c>
      <c r="G60" s="19" t="s">
        <v>26</v>
      </c>
      <c r="H60" s="35">
        <v>927</v>
      </c>
      <c r="I60" s="260"/>
      <c r="J60" s="136">
        <f t="shared" si="0"/>
        <v>0</v>
      </c>
      <c r="K60">
        <v>91541</v>
      </c>
      <c r="L60">
        <v>31711</v>
      </c>
      <c r="N60">
        <v>23552</v>
      </c>
    </row>
    <row r="61" spans="1:14">
      <c r="A61" s="140" t="s">
        <v>876</v>
      </c>
      <c r="B61" s="5" t="s">
        <v>988</v>
      </c>
      <c r="I61" s="260"/>
      <c r="J61" s="136" t="str">
        <f t="shared" si="0"/>
        <v/>
      </c>
      <c r="K61">
        <v>31715</v>
      </c>
    </row>
    <row r="62" spans="1:14" ht="20.399999999999999">
      <c r="C62" s="16" t="s">
        <v>11</v>
      </c>
      <c r="D62" s="16" t="s">
        <v>630</v>
      </c>
      <c r="E62" s="17" t="s">
        <v>631</v>
      </c>
      <c r="G62" s="19" t="s">
        <v>26</v>
      </c>
      <c r="H62" s="35">
        <v>133</v>
      </c>
      <c r="I62" s="260"/>
      <c r="J62" s="136">
        <f t="shared" si="0"/>
        <v>0</v>
      </c>
      <c r="K62">
        <v>91548</v>
      </c>
      <c r="L62">
        <v>31715</v>
      </c>
      <c r="N62">
        <v>34688</v>
      </c>
    </row>
    <row r="63" spans="1:14" ht="20.399999999999999">
      <c r="A63" s="141"/>
      <c r="C63" s="16" t="s">
        <v>15</v>
      </c>
      <c r="D63" s="16" t="s">
        <v>66</v>
      </c>
      <c r="E63" s="17" t="s">
        <v>67</v>
      </c>
      <c r="G63" s="19" t="s">
        <v>26</v>
      </c>
      <c r="H63" s="35">
        <v>957</v>
      </c>
      <c r="I63" s="260"/>
      <c r="J63" s="136">
        <f t="shared" si="0"/>
        <v>0</v>
      </c>
      <c r="K63">
        <v>91549</v>
      </c>
      <c r="L63">
        <v>31715</v>
      </c>
      <c r="N63">
        <v>23776</v>
      </c>
    </row>
    <row r="64" spans="1:14">
      <c r="A64" s="140" t="s">
        <v>877</v>
      </c>
      <c r="B64" s="5" t="s">
        <v>989</v>
      </c>
      <c r="I64" s="260"/>
      <c r="J64" s="136" t="str">
        <f t="shared" si="0"/>
        <v/>
      </c>
      <c r="K64">
        <v>31713</v>
      </c>
    </row>
    <row r="65" spans="1:14" ht="20.399999999999999">
      <c r="C65" s="16" t="s">
        <v>11</v>
      </c>
      <c r="D65" s="16" t="s">
        <v>632</v>
      </c>
      <c r="E65" s="17" t="s">
        <v>633</v>
      </c>
      <c r="G65" s="19" t="s">
        <v>17</v>
      </c>
      <c r="H65" s="35">
        <v>11</v>
      </c>
      <c r="I65" s="260"/>
      <c r="J65" s="136">
        <f t="shared" si="0"/>
        <v>0</v>
      </c>
      <c r="K65">
        <v>91545</v>
      </c>
      <c r="L65">
        <v>31713</v>
      </c>
      <c r="N65">
        <v>34686</v>
      </c>
    </row>
    <row r="66" spans="1:14" ht="20.399999999999999">
      <c r="C66" s="16" t="s">
        <v>15</v>
      </c>
      <c r="D66" s="16" t="s">
        <v>634</v>
      </c>
      <c r="E66" s="17" t="s">
        <v>635</v>
      </c>
      <c r="G66" s="19" t="s">
        <v>17</v>
      </c>
      <c r="H66" s="35">
        <v>54</v>
      </c>
      <c r="I66" s="260"/>
      <c r="J66" s="136">
        <f t="shared" si="0"/>
        <v>0</v>
      </c>
      <c r="K66">
        <v>91546</v>
      </c>
      <c r="L66">
        <v>31713</v>
      </c>
      <c r="N66">
        <v>34687</v>
      </c>
    </row>
    <row r="67" spans="1:14">
      <c r="A67" s="140" t="s">
        <v>878</v>
      </c>
      <c r="B67" s="5" t="s">
        <v>990</v>
      </c>
      <c r="I67" s="260"/>
      <c r="J67" s="136" t="str">
        <f>IF(H67="","",H67*I67)</f>
        <v/>
      </c>
      <c r="K67">
        <v>31712</v>
      </c>
    </row>
    <row r="68" spans="1:14" ht="20.399999999999999">
      <c r="C68" s="16" t="s">
        <v>11</v>
      </c>
      <c r="D68" s="16" t="s">
        <v>636</v>
      </c>
      <c r="E68" s="17" t="s">
        <v>637</v>
      </c>
      <c r="G68" s="19" t="s">
        <v>70</v>
      </c>
      <c r="H68" s="35">
        <v>99</v>
      </c>
      <c r="I68" s="260"/>
      <c r="J68" s="136">
        <f t="shared" si="0"/>
        <v>0</v>
      </c>
      <c r="K68">
        <v>91542</v>
      </c>
      <c r="L68">
        <v>31712</v>
      </c>
      <c r="N68">
        <v>7359</v>
      </c>
    </row>
    <row r="69" spans="1:14" ht="20.399999999999999">
      <c r="C69" s="16" t="s">
        <v>15</v>
      </c>
      <c r="D69" s="16" t="s">
        <v>638</v>
      </c>
      <c r="E69" s="17" t="s">
        <v>639</v>
      </c>
      <c r="G69" s="19" t="s">
        <v>70</v>
      </c>
      <c r="H69" s="35">
        <v>22</v>
      </c>
      <c r="I69" s="260"/>
      <c r="J69" s="136">
        <f t="shared" ref="J69:J80" si="1">IF(H69="","",H69*I69)</f>
        <v>0</v>
      </c>
      <c r="K69">
        <v>91543</v>
      </c>
      <c r="L69">
        <v>31712</v>
      </c>
      <c r="N69">
        <v>7376</v>
      </c>
    </row>
    <row r="70" spans="1:14" ht="20.399999999999999">
      <c r="C70" s="16" t="s">
        <v>19</v>
      </c>
      <c r="D70" s="16" t="s">
        <v>640</v>
      </c>
      <c r="E70" s="17" t="s">
        <v>641</v>
      </c>
      <c r="G70" s="19" t="s">
        <v>70</v>
      </c>
      <c r="H70" s="35">
        <v>102</v>
      </c>
      <c r="I70" s="260"/>
      <c r="J70" s="136">
        <f t="shared" si="1"/>
        <v>0</v>
      </c>
      <c r="K70">
        <v>91544</v>
      </c>
      <c r="L70">
        <v>31712</v>
      </c>
      <c r="N70">
        <v>34685</v>
      </c>
    </row>
    <row r="71" spans="1:14">
      <c r="A71" s="140" t="s">
        <v>879</v>
      </c>
      <c r="B71" s="5" t="s">
        <v>991</v>
      </c>
      <c r="I71" s="260"/>
      <c r="J71" s="136" t="str">
        <f t="shared" si="1"/>
        <v/>
      </c>
      <c r="K71">
        <v>31714</v>
      </c>
    </row>
    <row r="72" spans="1:14">
      <c r="C72" s="16" t="s">
        <v>11</v>
      </c>
      <c r="D72" s="16" t="s">
        <v>642</v>
      </c>
      <c r="E72" s="17" t="s">
        <v>643</v>
      </c>
      <c r="G72" s="19" t="s">
        <v>29</v>
      </c>
      <c r="H72" s="35">
        <v>3</v>
      </c>
      <c r="I72" s="260"/>
      <c r="J72" s="136">
        <f t="shared" si="1"/>
        <v>0</v>
      </c>
      <c r="K72">
        <v>91547</v>
      </c>
      <c r="L72">
        <v>31714</v>
      </c>
      <c r="N72">
        <v>7439</v>
      </c>
    </row>
    <row r="73" spans="1:14">
      <c r="A73" s="140" t="s">
        <v>880</v>
      </c>
      <c r="B73" s="5" t="s">
        <v>992</v>
      </c>
      <c r="I73" s="260"/>
      <c r="J73" s="136" t="str">
        <f t="shared" si="1"/>
        <v/>
      </c>
      <c r="K73">
        <v>31716</v>
      </c>
    </row>
    <row r="74" spans="1:14">
      <c r="A74" s="140" t="s">
        <v>881</v>
      </c>
      <c r="B74" s="5" t="s">
        <v>993</v>
      </c>
      <c r="I74" s="260"/>
      <c r="J74" s="136" t="str">
        <f t="shared" si="1"/>
        <v/>
      </c>
      <c r="K74">
        <v>31717</v>
      </c>
    </row>
    <row r="75" spans="1:14">
      <c r="C75" s="16" t="s">
        <v>11</v>
      </c>
      <c r="D75" s="16" t="s">
        <v>644</v>
      </c>
      <c r="E75" s="17" t="s">
        <v>645</v>
      </c>
      <c r="G75" s="19" t="s">
        <v>70</v>
      </c>
      <c r="H75" s="35">
        <v>57</v>
      </c>
      <c r="I75" s="260"/>
      <c r="J75" s="136">
        <f t="shared" si="1"/>
        <v>0</v>
      </c>
      <c r="K75">
        <v>91550</v>
      </c>
      <c r="L75">
        <v>31717</v>
      </c>
      <c r="N75">
        <v>34689</v>
      </c>
    </row>
    <row r="76" spans="1:14" ht="30.6">
      <c r="C76" s="16" t="s">
        <v>15</v>
      </c>
      <c r="D76" s="16" t="s">
        <v>646</v>
      </c>
      <c r="E76" s="17" t="s">
        <v>647</v>
      </c>
      <c r="G76" s="19" t="s">
        <v>70</v>
      </c>
      <c r="H76" s="35">
        <v>44</v>
      </c>
      <c r="I76" s="260"/>
      <c r="J76" s="136">
        <f t="shared" si="1"/>
        <v>0</v>
      </c>
      <c r="K76">
        <v>94489</v>
      </c>
      <c r="L76">
        <v>31717</v>
      </c>
      <c r="N76">
        <v>7506</v>
      </c>
    </row>
    <row r="77" spans="1:14" ht="20.399999999999999">
      <c r="C77" s="16" t="s">
        <v>19</v>
      </c>
      <c r="D77" s="16" t="s">
        <v>648</v>
      </c>
      <c r="E77" s="17" t="s">
        <v>649</v>
      </c>
      <c r="G77" s="19" t="s">
        <v>26</v>
      </c>
      <c r="H77" s="35">
        <v>49</v>
      </c>
      <c r="I77" s="260"/>
      <c r="J77" s="136">
        <f t="shared" si="1"/>
        <v>0</v>
      </c>
      <c r="K77">
        <v>91551</v>
      </c>
      <c r="L77">
        <v>31717</v>
      </c>
      <c r="N77">
        <v>7466</v>
      </c>
    </row>
    <row r="78" spans="1:14">
      <c r="A78" s="140" t="s">
        <v>882</v>
      </c>
      <c r="B78" s="5" t="s">
        <v>994</v>
      </c>
      <c r="I78" s="260"/>
      <c r="J78" s="136" t="str">
        <f t="shared" si="1"/>
        <v/>
      </c>
      <c r="K78">
        <v>31718</v>
      </c>
    </row>
    <row r="79" spans="1:14" ht="30.6">
      <c r="C79" s="16" t="s">
        <v>11</v>
      </c>
      <c r="D79" s="16" t="s">
        <v>650</v>
      </c>
      <c r="E79" s="17" t="s">
        <v>651</v>
      </c>
      <c r="G79" s="19" t="s">
        <v>70</v>
      </c>
      <c r="H79" s="35">
        <v>93</v>
      </c>
      <c r="I79" s="260"/>
      <c r="J79" s="136">
        <f t="shared" si="1"/>
        <v>0</v>
      </c>
      <c r="K79">
        <v>91552</v>
      </c>
      <c r="L79">
        <v>31718</v>
      </c>
      <c r="N79">
        <v>7627</v>
      </c>
    </row>
    <row r="80" spans="1:14" ht="20.399999999999999">
      <c r="C80" s="16" t="s">
        <v>15</v>
      </c>
      <c r="D80" s="16" t="s">
        <v>652</v>
      </c>
      <c r="E80" s="17" t="s">
        <v>653</v>
      </c>
      <c r="G80" s="19" t="s">
        <v>70</v>
      </c>
      <c r="H80" s="35">
        <v>21</v>
      </c>
      <c r="I80" s="260"/>
      <c r="J80" s="136">
        <f t="shared" si="1"/>
        <v>0</v>
      </c>
      <c r="K80">
        <v>91553</v>
      </c>
      <c r="L80">
        <v>31718</v>
      </c>
      <c r="N80">
        <v>7647</v>
      </c>
    </row>
    <row r="81" spans="1:14">
      <c r="A81" s="140" t="s">
        <v>883</v>
      </c>
      <c r="B81" s="5" t="s">
        <v>995</v>
      </c>
      <c r="I81" s="260"/>
      <c r="J81" s="136" t="str">
        <f>IF(H81="","",H81*I81)</f>
        <v/>
      </c>
      <c r="K81">
        <v>31719</v>
      </c>
    </row>
    <row r="82" spans="1:14" ht="20.399999999999999">
      <c r="C82" s="16" t="s">
        <v>11</v>
      </c>
      <c r="D82" s="16" t="s">
        <v>654</v>
      </c>
      <c r="E82" s="17" t="s">
        <v>655</v>
      </c>
      <c r="F82" s="18" t="s">
        <v>656</v>
      </c>
      <c r="G82" s="19" t="s">
        <v>70</v>
      </c>
      <c r="H82" s="35">
        <v>49</v>
      </c>
      <c r="I82" s="260"/>
      <c r="J82" s="136">
        <f t="shared" ref="J82:J126" si="2">IF(H82="","",H82*I82)</f>
        <v>0</v>
      </c>
      <c r="K82">
        <v>91555</v>
      </c>
      <c r="L82">
        <v>31719</v>
      </c>
      <c r="N82">
        <v>7942</v>
      </c>
    </row>
    <row r="83" spans="1:14" ht="20.399999999999999">
      <c r="C83" s="16" t="s">
        <v>15</v>
      </c>
      <c r="D83" s="16" t="s">
        <v>657</v>
      </c>
      <c r="E83" s="17" t="s">
        <v>658</v>
      </c>
      <c r="F83" s="18" t="s">
        <v>659</v>
      </c>
      <c r="G83" s="19" t="s">
        <v>17</v>
      </c>
      <c r="H83" s="35">
        <v>3</v>
      </c>
      <c r="I83" s="260"/>
      <c r="J83" s="136">
        <f t="shared" si="2"/>
        <v>0</v>
      </c>
      <c r="K83">
        <v>91556</v>
      </c>
      <c r="L83">
        <v>31719</v>
      </c>
      <c r="N83">
        <v>8554</v>
      </c>
    </row>
    <row r="84" spans="1:14">
      <c r="A84" s="140" t="s">
        <v>884</v>
      </c>
      <c r="B84" s="5" t="s">
        <v>996</v>
      </c>
      <c r="I84" s="260"/>
      <c r="J84" s="136" t="str">
        <f t="shared" si="2"/>
        <v/>
      </c>
      <c r="K84">
        <v>31720</v>
      </c>
    </row>
    <row r="85" spans="1:14" ht="20.399999999999999">
      <c r="C85" s="16" t="s">
        <v>11</v>
      </c>
      <c r="D85" s="16" t="s">
        <v>660</v>
      </c>
      <c r="E85" s="17" t="s">
        <v>661</v>
      </c>
      <c r="G85" s="19" t="s">
        <v>17</v>
      </c>
      <c r="H85" s="35">
        <v>6</v>
      </c>
      <c r="I85" s="260"/>
      <c r="J85" s="136">
        <f t="shared" si="2"/>
        <v>0</v>
      </c>
      <c r="K85">
        <v>91557</v>
      </c>
      <c r="L85">
        <v>31720</v>
      </c>
      <c r="N85">
        <v>8183</v>
      </c>
    </row>
    <row r="86" spans="1:14" ht="20.399999999999999">
      <c r="C86" s="16" t="s">
        <v>15</v>
      </c>
      <c r="D86" s="16" t="s">
        <v>732</v>
      </c>
      <c r="E86" s="17" t="s">
        <v>733</v>
      </c>
      <c r="G86" s="19" t="s">
        <v>17</v>
      </c>
      <c r="H86" s="35">
        <v>1</v>
      </c>
      <c r="I86" s="260"/>
      <c r="J86" s="136">
        <f t="shared" si="2"/>
        <v>0</v>
      </c>
      <c r="K86">
        <v>91559</v>
      </c>
      <c r="L86">
        <v>31720</v>
      </c>
      <c r="N86">
        <v>8388</v>
      </c>
    </row>
    <row r="87" spans="1:14" ht="20.399999999999999">
      <c r="C87" s="16" t="s">
        <v>19</v>
      </c>
      <c r="D87" s="16" t="s">
        <v>662</v>
      </c>
      <c r="E87" s="17" t="s">
        <v>663</v>
      </c>
      <c r="G87" s="19" t="s">
        <v>17</v>
      </c>
      <c r="H87" s="35">
        <v>2</v>
      </c>
      <c r="I87" s="260"/>
      <c r="J87" s="136">
        <f t="shared" si="2"/>
        <v>0</v>
      </c>
      <c r="K87">
        <v>91560</v>
      </c>
      <c r="L87">
        <v>31720</v>
      </c>
      <c r="N87">
        <v>34690</v>
      </c>
    </row>
    <row r="88" spans="1:14">
      <c r="C88" s="16" t="s">
        <v>22</v>
      </c>
      <c r="D88" s="16" t="s">
        <v>664</v>
      </c>
      <c r="E88" s="17" t="s">
        <v>665</v>
      </c>
      <c r="H88" s="35">
        <v>3</v>
      </c>
      <c r="I88" s="260"/>
      <c r="J88" s="136">
        <f t="shared" si="2"/>
        <v>0</v>
      </c>
    </row>
    <row r="89" spans="1:14">
      <c r="A89" s="140" t="s">
        <v>885</v>
      </c>
      <c r="B89" s="5" t="s">
        <v>997</v>
      </c>
      <c r="I89" s="260"/>
      <c r="J89" s="136" t="str">
        <f t="shared" si="2"/>
        <v/>
      </c>
      <c r="K89">
        <v>31727</v>
      </c>
    </row>
    <row r="90" spans="1:14">
      <c r="A90" s="140" t="s">
        <v>886</v>
      </c>
      <c r="B90" s="5" t="s">
        <v>998</v>
      </c>
      <c r="I90" s="260"/>
      <c r="J90" s="136" t="str">
        <f t="shared" si="2"/>
        <v/>
      </c>
      <c r="K90">
        <v>32488</v>
      </c>
    </row>
    <row r="91" spans="1:14">
      <c r="A91" s="140" t="s">
        <v>887</v>
      </c>
      <c r="B91" s="5" t="s">
        <v>999</v>
      </c>
      <c r="I91" s="260"/>
      <c r="J91" s="136" t="str">
        <f t="shared" si="2"/>
        <v/>
      </c>
      <c r="K91">
        <v>32489</v>
      </c>
    </row>
    <row r="92" spans="1:14">
      <c r="A92" s="141"/>
      <c r="C92" s="16" t="s">
        <v>11</v>
      </c>
      <c r="D92" s="16" t="s">
        <v>83</v>
      </c>
      <c r="E92" s="17" t="s">
        <v>84</v>
      </c>
      <c r="G92" s="19" t="s">
        <v>26</v>
      </c>
      <c r="H92" s="35">
        <v>15.360000000000001</v>
      </c>
      <c r="I92" s="260"/>
      <c r="J92" s="136">
        <f t="shared" si="2"/>
        <v>0</v>
      </c>
      <c r="K92">
        <v>94491</v>
      </c>
      <c r="L92">
        <v>32489</v>
      </c>
      <c r="N92">
        <v>8677</v>
      </c>
    </row>
    <row r="93" spans="1:14">
      <c r="A93" s="141"/>
      <c r="C93" s="16" t="s">
        <v>15</v>
      </c>
      <c r="D93" s="16" t="s">
        <v>86</v>
      </c>
      <c r="E93" s="17" t="s">
        <v>87</v>
      </c>
      <c r="G93" s="19" t="s">
        <v>26</v>
      </c>
      <c r="H93" s="35">
        <v>36</v>
      </c>
      <c r="I93" s="260"/>
      <c r="J93" s="136">
        <f t="shared" si="2"/>
        <v>0</v>
      </c>
      <c r="K93">
        <v>94492</v>
      </c>
      <c r="L93">
        <v>32489</v>
      </c>
      <c r="N93">
        <v>8695</v>
      </c>
    </row>
    <row r="94" spans="1:14">
      <c r="A94" s="141" t="s">
        <v>888</v>
      </c>
      <c r="B94" s="5" t="s">
        <v>1000</v>
      </c>
      <c r="I94" s="260"/>
      <c r="J94" s="136" t="str">
        <f t="shared" si="2"/>
        <v/>
      </c>
      <c r="K94">
        <v>32490</v>
      </c>
    </row>
    <row r="95" spans="1:14" ht="20.399999999999999">
      <c r="A95" s="141"/>
      <c r="C95" s="16" t="s">
        <v>11</v>
      </c>
      <c r="D95" s="16" t="s">
        <v>666</v>
      </c>
      <c r="E95" s="17" t="s">
        <v>667</v>
      </c>
      <c r="G95" s="19" t="s">
        <v>112</v>
      </c>
      <c r="H95" s="35">
        <v>1170</v>
      </c>
      <c r="I95" s="260"/>
      <c r="J95" s="136">
        <f t="shared" si="2"/>
        <v>0</v>
      </c>
      <c r="K95">
        <v>94493</v>
      </c>
      <c r="L95">
        <v>32490</v>
      </c>
      <c r="N95">
        <v>8846</v>
      </c>
    </row>
    <row r="96" spans="1:14">
      <c r="A96" s="141" t="s">
        <v>889</v>
      </c>
      <c r="B96" s="5" t="s">
        <v>1001</v>
      </c>
      <c r="I96" s="260"/>
      <c r="J96" s="136" t="str">
        <f t="shared" si="2"/>
        <v/>
      </c>
      <c r="K96">
        <v>32491</v>
      </c>
    </row>
    <row r="97" spans="1:14" ht="20.399999999999999">
      <c r="A97" s="141"/>
      <c r="C97" s="16" t="s">
        <v>11</v>
      </c>
      <c r="D97" s="16" t="s">
        <v>123</v>
      </c>
      <c r="E97" s="17" t="s">
        <v>124</v>
      </c>
      <c r="G97" s="19" t="s">
        <v>29</v>
      </c>
      <c r="H97" s="35">
        <v>1.32</v>
      </c>
      <c r="I97" s="260"/>
      <c r="J97" s="136">
        <f t="shared" si="2"/>
        <v>0</v>
      </c>
      <c r="K97">
        <v>94494</v>
      </c>
      <c r="L97">
        <v>32491</v>
      </c>
      <c r="N97">
        <v>8992</v>
      </c>
    </row>
    <row r="98" spans="1:14" ht="20.399999999999999">
      <c r="C98" s="16" t="s">
        <v>15</v>
      </c>
      <c r="D98" s="16" t="s">
        <v>668</v>
      </c>
      <c r="E98" s="17" t="s">
        <v>669</v>
      </c>
      <c r="G98" s="19" t="s">
        <v>29</v>
      </c>
      <c r="H98" s="35">
        <v>9.9</v>
      </c>
      <c r="I98" s="260"/>
      <c r="J98" s="136">
        <f t="shared" si="2"/>
        <v>0</v>
      </c>
      <c r="K98">
        <v>94495</v>
      </c>
      <c r="L98">
        <v>32491</v>
      </c>
      <c r="M98">
        <v>94494</v>
      </c>
      <c r="N98">
        <v>9172</v>
      </c>
    </row>
    <row r="99" spans="1:14" ht="20.399999999999999">
      <c r="C99" s="16" t="s">
        <v>19</v>
      </c>
      <c r="D99" s="16" t="s">
        <v>670</v>
      </c>
      <c r="E99" s="17" t="s">
        <v>671</v>
      </c>
      <c r="G99" s="19" t="s">
        <v>29</v>
      </c>
      <c r="H99" s="35">
        <v>9.9</v>
      </c>
      <c r="I99" s="260"/>
      <c r="J99" s="136">
        <f t="shared" si="2"/>
        <v>0</v>
      </c>
      <c r="K99">
        <v>94496</v>
      </c>
      <c r="L99">
        <v>32491</v>
      </c>
      <c r="N99">
        <v>9034</v>
      </c>
    </row>
    <row r="100" spans="1:14" ht="20.399999999999999">
      <c r="C100" s="16" t="s">
        <v>22</v>
      </c>
      <c r="D100" s="16" t="s">
        <v>672</v>
      </c>
      <c r="E100" s="17" t="s">
        <v>673</v>
      </c>
      <c r="G100" s="19" t="s">
        <v>29</v>
      </c>
      <c r="H100" s="35">
        <v>9.9</v>
      </c>
      <c r="I100" s="260"/>
      <c r="J100" s="136">
        <f t="shared" si="2"/>
        <v>0</v>
      </c>
      <c r="K100">
        <v>94497</v>
      </c>
      <c r="L100">
        <v>32491</v>
      </c>
      <c r="M100">
        <v>94496</v>
      </c>
      <c r="N100">
        <v>9175</v>
      </c>
    </row>
    <row r="101" spans="1:14" ht="20.399999999999999">
      <c r="C101" s="16" t="s">
        <v>37</v>
      </c>
      <c r="D101" s="16" t="s">
        <v>674</v>
      </c>
      <c r="E101" s="17" t="s">
        <v>675</v>
      </c>
      <c r="G101" s="19" t="s">
        <v>29</v>
      </c>
      <c r="H101" s="35">
        <v>9.9</v>
      </c>
      <c r="I101" s="260"/>
      <c r="J101" s="136">
        <f t="shared" si="2"/>
        <v>0</v>
      </c>
      <c r="K101">
        <v>94498</v>
      </c>
      <c r="L101">
        <v>32491</v>
      </c>
      <c r="N101">
        <v>35638</v>
      </c>
    </row>
    <row r="102" spans="1:14">
      <c r="A102" s="140" t="s">
        <v>890</v>
      </c>
      <c r="B102" s="5" t="s">
        <v>1002</v>
      </c>
      <c r="I102" s="260"/>
      <c r="J102" s="136" t="str">
        <f t="shared" si="2"/>
        <v/>
      </c>
      <c r="K102">
        <v>32492</v>
      </c>
    </row>
    <row r="103" spans="1:14" ht="20.399999999999999">
      <c r="C103" s="16" t="s">
        <v>11</v>
      </c>
      <c r="D103" s="16" t="s">
        <v>676</v>
      </c>
      <c r="E103" s="17" t="s">
        <v>677</v>
      </c>
      <c r="F103" s="18" t="s">
        <v>678</v>
      </c>
      <c r="G103" s="19" t="s">
        <v>70</v>
      </c>
      <c r="H103" s="35">
        <v>45</v>
      </c>
      <c r="I103" s="260"/>
      <c r="J103" s="136">
        <f t="shared" si="2"/>
        <v>0</v>
      </c>
      <c r="K103">
        <v>94499</v>
      </c>
      <c r="L103">
        <v>32492</v>
      </c>
      <c r="N103">
        <v>10167</v>
      </c>
    </row>
    <row r="104" spans="1:14">
      <c r="A104" s="140" t="s">
        <v>891</v>
      </c>
      <c r="B104" s="5" t="s">
        <v>1003</v>
      </c>
      <c r="I104" s="260"/>
      <c r="J104" s="136" t="str">
        <f t="shared" si="2"/>
        <v/>
      </c>
      <c r="K104">
        <v>32495</v>
      </c>
    </row>
    <row r="105" spans="1:14" ht="20.399999999999999">
      <c r="C105" s="16" t="s">
        <v>11</v>
      </c>
      <c r="D105" s="16" t="s">
        <v>679</v>
      </c>
      <c r="E105" s="17" t="s">
        <v>680</v>
      </c>
      <c r="G105" s="19" t="s">
        <v>17</v>
      </c>
      <c r="H105" s="35">
        <v>6</v>
      </c>
      <c r="I105" s="260"/>
      <c r="J105" s="136">
        <f t="shared" si="2"/>
        <v>0</v>
      </c>
      <c r="K105">
        <v>94504</v>
      </c>
      <c r="L105">
        <v>32495</v>
      </c>
      <c r="N105">
        <v>7819</v>
      </c>
    </row>
    <row r="106" spans="1:14" ht="20.399999999999999">
      <c r="C106" s="16" t="s">
        <v>15</v>
      </c>
      <c r="D106" s="16" t="s">
        <v>681</v>
      </c>
      <c r="E106" s="17" t="s">
        <v>682</v>
      </c>
      <c r="G106" s="19" t="s">
        <v>70</v>
      </c>
      <c r="H106" s="35">
        <v>15</v>
      </c>
      <c r="I106" s="260"/>
      <c r="J106" s="136">
        <f t="shared" si="2"/>
        <v>0</v>
      </c>
      <c r="K106">
        <v>94505</v>
      </c>
      <c r="L106">
        <v>32495</v>
      </c>
      <c r="N106">
        <v>7672</v>
      </c>
    </row>
    <row r="107" spans="1:14">
      <c r="A107" s="140" t="s">
        <v>892</v>
      </c>
      <c r="B107" s="5" t="s">
        <v>1004</v>
      </c>
      <c r="I107" s="260"/>
      <c r="J107" s="136" t="str">
        <f t="shared" si="2"/>
        <v/>
      </c>
      <c r="K107">
        <v>32493</v>
      </c>
    </row>
    <row r="108" spans="1:14" ht="21">
      <c r="C108" s="16" t="s">
        <v>11</v>
      </c>
      <c r="D108" s="16" t="s">
        <v>676</v>
      </c>
      <c r="E108" s="17" t="s">
        <v>677</v>
      </c>
      <c r="F108" s="18" t="s">
        <v>683</v>
      </c>
      <c r="G108" s="19" t="s">
        <v>70</v>
      </c>
      <c r="H108" s="35">
        <v>42</v>
      </c>
      <c r="I108" s="260"/>
      <c r="J108" s="136">
        <f t="shared" si="2"/>
        <v>0</v>
      </c>
      <c r="K108">
        <v>94500</v>
      </c>
      <c r="L108">
        <v>32493</v>
      </c>
      <c r="N108">
        <v>10167</v>
      </c>
    </row>
    <row r="109" spans="1:14" ht="20.399999999999999">
      <c r="C109" s="16" t="s">
        <v>15</v>
      </c>
      <c r="D109" s="16" t="s">
        <v>684</v>
      </c>
      <c r="E109" s="17" t="s">
        <v>685</v>
      </c>
      <c r="G109" s="19" t="s">
        <v>36</v>
      </c>
      <c r="H109" s="35">
        <v>10</v>
      </c>
      <c r="I109" s="260"/>
      <c r="J109" s="136">
        <f t="shared" si="2"/>
        <v>0</v>
      </c>
      <c r="K109">
        <v>94501</v>
      </c>
      <c r="L109">
        <v>32493</v>
      </c>
      <c r="N109">
        <v>35639</v>
      </c>
    </row>
    <row r="110" spans="1:14">
      <c r="A110" s="140" t="s">
        <v>893</v>
      </c>
      <c r="B110" s="5" t="s">
        <v>1005</v>
      </c>
      <c r="I110" s="260"/>
      <c r="J110" s="136" t="str">
        <f t="shared" si="2"/>
        <v/>
      </c>
      <c r="K110">
        <v>31721</v>
      </c>
    </row>
    <row r="111" spans="1:14">
      <c r="A111" s="140" t="s">
        <v>894</v>
      </c>
      <c r="B111" s="5" t="s">
        <v>1006</v>
      </c>
      <c r="I111" s="260"/>
      <c r="J111" s="136" t="str">
        <f>IF(H111="","",H111*I111)</f>
        <v/>
      </c>
      <c r="K111">
        <v>31722</v>
      </c>
    </row>
    <row r="112" spans="1:14" ht="20.399999999999999">
      <c r="C112" s="16" t="s">
        <v>11</v>
      </c>
      <c r="D112" s="16" t="s">
        <v>686</v>
      </c>
      <c r="E112" s="17" t="s">
        <v>687</v>
      </c>
      <c r="G112" s="19" t="s">
        <v>17</v>
      </c>
      <c r="H112" s="35">
        <v>9</v>
      </c>
      <c r="I112" s="260"/>
      <c r="J112" s="136">
        <f t="shared" si="2"/>
        <v>0</v>
      </c>
      <c r="K112">
        <v>91561</v>
      </c>
      <c r="L112">
        <v>31722</v>
      </c>
      <c r="N112">
        <v>10610</v>
      </c>
    </row>
    <row r="113" spans="1:14" ht="20.399999999999999">
      <c r="C113" s="16" t="s">
        <v>15</v>
      </c>
      <c r="D113" s="16" t="s">
        <v>688</v>
      </c>
      <c r="E113" s="17" t="s">
        <v>689</v>
      </c>
      <c r="G113" s="19" t="s">
        <v>17</v>
      </c>
      <c r="H113" s="35">
        <v>6</v>
      </c>
      <c r="I113" s="260"/>
      <c r="J113" s="136">
        <f t="shared" si="2"/>
        <v>0</v>
      </c>
      <c r="K113">
        <v>91562</v>
      </c>
      <c r="L113">
        <v>31722</v>
      </c>
      <c r="N113">
        <v>10646</v>
      </c>
    </row>
    <row r="114" spans="1:14" ht="20.399999999999999">
      <c r="C114" s="16" t="s">
        <v>19</v>
      </c>
      <c r="D114" s="16" t="s">
        <v>690</v>
      </c>
      <c r="E114" s="17" t="s">
        <v>691</v>
      </c>
      <c r="G114" s="19" t="s">
        <v>17</v>
      </c>
      <c r="H114" s="35">
        <v>3</v>
      </c>
      <c r="I114" s="260"/>
      <c r="J114" s="136">
        <f t="shared" si="2"/>
        <v>0</v>
      </c>
      <c r="K114">
        <v>91563</v>
      </c>
      <c r="L114">
        <v>31722</v>
      </c>
      <c r="N114">
        <v>10647</v>
      </c>
    </row>
    <row r="115" spans="1:14" ht="20.399999999999999">
      <c r="C115" s="16" t="s">
        <v>22</v>
      </c>
      <c r="D115" s="16" t="s">
        <v>692</v>
      </c>
      <c r="E115" s="17" t="s">
        <v>693</v>
      </c>
      <c r="G115" s="19" t="s">
        <v>36</v>
      </c>
      <c r="H115" s="35">
        <v>6</v>
      </c>
      <c r="I115" s="260"/>
      <c r="J115" s="136">
        <f t="shared" si="2"/>
        <v>0</v>
      </c>
      <c r="K115">
        <v>91564</v>
      </c>
      <c r="L115">
        <v>31722</v>
      </c>
      <c r="N115">
        <v>34691</v>
      </c>
    </row>
    <row r="116" spans="1:14" ht="20.399999999999999">
      <c r="C116" s="16" t="s">
        <v>37</v>
      </c>
      <c r="D116" s="16" t="s">
        <v>694</v>
      </c>
      <c r="E116" s="17" t="s">
        <v>695</v>
      </c>
      <c r="G116" s="19" t="s">
        <v>17</v>
      </c>
      <c r="H116" s="35">
        <v>2</v>
      </c>
      <c r="I116" s="260"/>
      <c r="J116" s="136">
        <f t="shared" si="2"/>
        <v>0</v>
      </c>
      <c r="K116">
        <v>91565</v>
      </c>
      <c r="L116">
        <v>31722</v>
      </c>
      <c r="N116">
        <v>34692</v>
      </c>
    </row>
    <row r="117" spans="1:14" ht="20.399999999999999">
      <c r="C117" s="16" t="s">
        <v>92</v>
      </c>
      <c r="D117" s="16" t="s">
        <v>696</v>
      </c>
      <c r="E117" s="17" t="s">
        <v>697</v>
      </c>
      <c r="G117" s="19" t="s">
        <v>17</v>
      </c>
      <c r="H117" s="35">
        <v>1</v>
      </c>
      <c r="I117" s="260"/>
      <c r="J117" s="136">
        <f t="shared" si="2"/>
        <v>0</v>
      </c>
      <c r="K117">
        <v>91566</v>
      </c>
      <c r="L117">
        <v>31722</v>
      </c>
      <c r="N117">
        <v>34693</v>
      </c>
    </row>
    <row r="118" spans="1:14" ht="20.399999999999999">
      <c r="C118" s="16" t="s">
        <v>96</v>
      </c>
      <c r="D118" s="16" t="s">
        <v>698</v>
      </c>
      <c r="E118" s="17" t="s">
        <v>699</v>
      </c>
      <c r="G118" s="19" t="s">
        <v>17</v>
      </c>
      <c r="H118" s="35">
        <v>13</v>
      </c>
      <c r="I118" s="260"/>
      <c r="J118" s="136">
        <f t="shared" si="2"/>
        <v>0</v>
      </c>
      <c r="K118">
        <v>91567</v>
      </c>
      <c r="L118">
        <v>31722</v>
      </c>
      <c r="N118">
        <v>34694</v>
      </c>
    </row>
    <row r="119" spans="1:14">
      <c r="A119" s="140" t="s">
        <v>895</v>
      </c>
      <c r="B119" s="5" t="s">
        <v>1007</v>
      </c>
      <c r="I119" s="260"/>
      <c r="J119" s="136" t="str">
        <f t="shared" si="2"/>
        <v/>
      </c>
      <c r="K119">
        <v>31723</v>
      </c>
    </row>
    <row r="120" spans="1:14" ht="30.6">
      <c r="C120" s="16" t="s">
        <v>11</v>
      </c>
      <c r="D120" s="16" t="s">
        <v>700</v>
      </c>
      <c r="E120" s="17" t="s">
        <v>701</v>
      </c>
      <c r="G120" s="19" t="s">
        <v>70</v>
      </c>
      <c r="H120" s="35">
        <v>330</v>
      </c>
      <c r="I120" s="260"/>
      <c r="J120" s="136">
        <f t="shared" si="2"/>
        <v>0</v>
      </c>
      <c r="K120">
        <v>91568</v>
      </c>
      <c r="L120">
        <v>31723</v>
      </c>
      <c r="N120">
        <v>10835</v>
      </c>
    </row>
    <row r="121" spans="1:14" ht="20.399999999999999">
      <c r="C121" s="16" t="s">
        <v>15</v>
      </c>
      <c r="D121" s="16" t="s">
        <v>702</v>
      </c>
      <c r="E121" s="17" t="s">
        <v>703</v>
      </c>
      <c r="G121" s="19" t="s">
        <v>70</v>
      </c>
      <c r="H121" s="35">
        <v>106</v>
      </c>
      <c r="I121" s="260"/>
      <c r="J121" s="136">
        <f t="shared" si="2"/>
        <v>0</v>
      </c>
      <c r="K121">
        <v>91569</v>
      </c>
      <c r="L121">
        <v>31723</v>
      </c>
      <c r="M121">
        <v>91568</v>
      </c>
      <c r="N121">
        <v>10909</v>
      </c>
    </row>
    <row r="122" spans="1:14" ht="40.799999999999997">
      <c r="C122" s="16" t="s">
        <v>19</v>
      </c>
      <c r="D122" s="16" t="s">
        <v>704</v>
      </c>
      <c r="E122" s="17" t="s">
        <v>705</v>
      </c>
      <c r="G122" s="19" t="s">
        <v>26</v>
      </c>
      <c r="H122" s="35">
        <v>45</v>
      </c>
      <c r="I122" s="260"/>
      <c r="J122" s="136">
        <f t="shared" si="2"/>
        <v>0</v>
      </c>
      <c r="K122">
        <v>91570</v>
      </c>
      <c r="L122">
        <v>31723</v>
      </c>
      <c r="N122">
        <v>10871</v>
      </c>
    </row>
    <row r="123" spans="1:14" ht="40.799999999999997">
      <c r="C123" s="16" t="s">
        <v>22</v>
      </c>
      <c r="D123" s="16" t="s">
        <v>706</v>
      </c>
      <c r="E123" s="17" t="s">
        <v>707</v>
      </c>
      <c r="G123" s="19" t="s">
        <v>70</v>
      </c>
      <c r="H123" s="35">
        <v>8</v>
      </c>
      <c r="I123" s="260"/>
      <c r="J123" s="136">
        <f t="shared" si="2"/>
        <v>0</v>
      </c>
      <c r="K123">
        <v>91571</v>
      </c>
      <c r="L123">
        <v>31723</v>
      </c>
      <c r="N123">
        <v>10936</v>
      </c>
    </row>
    <row r="124" spans="1:14">
      <c r="A124" s="140" t="s">
        <v>896</v>
      </c>
      <c r="B124" s="5" t="s">
        <v>1008</v>
      </c>
      <c r="I124" s="260"/>
      <c r="J124" s="136" t="str">
        <f t="shared" si="2"/>
        <v/>
      </c>
      <c r="K124">
        <v>31724</v>
      </c>
    </row>
    <row r="125" spans="1:14">
      <c r="A125" s="140" t="s">
        <v>897</v>
      </c>
      <c r="B125" s="5" t="s">
        <v>1009</v>
      </c>
      <c r="I125" s="260"/>
      <c r="J125" s="136" t="str">
        <f t="shared" si="2"/>
        <v/>
      </c>
      <c r="K125">
        <v>31725</v>
      </c>
    </row>
    <row r="126" spans="1:14" ht="40.799999999999997">
      <c r="C126" s="16" t="s">
        <v>11</v>
      </c>
      <c r="D126" s="16" t="s">
        <v>708</v>
      </c>
      <c r="E126" s="17" t="s">
        <v>709</v>
      </c>
      <c r="G126" s="19" t="s">
        <v>36</v>
      </c>
      <c r="H126" s="35">
        <v>1</v>
      </c>
      <c r="I126" s="260"/>
      <c r="J126" s="136">
        <f t="shared" si="2"/>
        <v>0</v>
      </c>
      <c r="K126">
        <v>91573</v>
      </c>
      <c r="L126">
        <v>31725</v>
      </c>
      <c r="N126">
        <v>34696</v>
      </c>
    </row>
    <row r="129" spans="3:16">
      <c r="F129" s="7" t="s">
        <v>195</v>
      </c>
      <c r="G129" s="8"/>
      <c r="H129" s="33"/>
      <c r="I129" s="9"/>
      <c r="J129" s="135">
        <f>SUM(J3:J127)</f>
        <v>0</v>
      </c>
      <c r="P129" s="168"/>
    </row>
    <row r="130" spans="3:16">
      <c r="F130" s="7" t="s">
        <v>196</v>
      </c>
      <c r="G130" s="8"/>
      <c r="H130" s="33"/>
      <c r="I130" s="9"/>
      <c r="J130" s="135">
        <f>INT(0.22*J129)</f>
        <v>0</v>
      </c>
    </row>
    <row r="131" spans="3:16">
      <c r="F131" s="7" t="s">
        <v>197</v>
      </c>
      <c r="G131" s="8"/>
      <c r="H131" s="33"/>
      <c r="I131" s="9"/>
      <c r="J131" s="135">
        <f>J130+J129</f>
        <v>0</v>
      </c>
    </row>
    <row r="132" spans="3:16">
      <c r="C132" s="65"/>
      <c r="E132" s="65" t="s">
        <v>774</v>
      </c>
    </row>
  </sheetData>
  <sheetProtection algorithmName="SHA-512" hashValue="G1BL0iVpzOUi7yjYuwIzzM0vfaIXTQe88MXoyTXogjjnK1truBzRupoLFp8r/oXgu5Qalf4Y3rlw9H2PjbOMsw==" saltValue="xSJlhOrD7IJFUVqX5jztww==" spinCount="100000" sheet="1" objects="1" scenarios="1"/>
  <protectedRanges>
    <protectedRange sqref="I8:I126" name="Obseg1"/>
  </protectedRanges>
  <pageMargins left="0.25" right="0.25" top="0.75" bottom="0.75" header="0.3" footer="0.3"/>
  <pageSetup paperSize="9" scale="96" orientation="landscape" horizontalDpi="4294967292"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35"/>
  <sheetViews>
    <sheetView workbookViewId="0">
      <selection activeCell="F3" sqref="F3"/>
    </sheetView>
  </sheetViews>
  <sheetFormatPr defaultRowHeight="13.2"/>
  <cols>
    <col min="1" max="1" width="9.109375" style="140"/>
    <col min="2" max="2" width="6" style="5" customWidth="1"/>
    <col min="3" max="3" width="7.5546875" style="16" customWidth="1"/>
    <col min="4" max="4" width="10.109375" style="16" customWidth="1"/>
    <col min="5" max="5" width="50.6640625" style="17" customWidth="1"/>
    <col min="6" max="6" width="25.33203125" style="18" customWidth="1"/>
    <col min="7" max="7" width="7.5546875" style="19" customWidth="1"/>
    <col min="8" max="8" width="10.109375" style="35" customWidth="1"/>
    <col min="9" max="9" width="12.5546875" style="20" customWidth="1"/>
    <col min="10" max="10" width="12.5546875" style="136" customWidth="1"/>
    <col min="11" max="14" width="9.109375" customWidth="1"/>
    <col min="257" max="257" width="15.6640625" customWidth="1"/>
    <col min="258" max="258" width="10.6640625" customWidth="1"/>
    <col min="259" max="259" width="15.6640625" customWidth="1"/>
    <col min="260" max="260" width="12.6640625" customWidth="1"/>
    <col min="261" max="261" width="20.6640625" customWidth="1"/>
    <col min="262" max="262" width="24.6640625" customWidth="1"/>
    <col min="263" max="263" width="60.6640625" customWidth="1"/>
    <col min="264" max="265" width="45.6640625" customWidth="1"/>
    <col min="266" max="270" width="0" hidden="1" customWidth="1"/>
    <col min="513" max="513" width="15.6640625" customWidth="1"/>
    <col min="514" max="514" width="10.6640625" customWidth="1"/>
    <col min="515" max="515" width="15.6640625" customWidth="1"/>
    <col min="516" max="516" width="12.6640625" customWidth="1"/>
    <col min="517" max="517" width="20.6640625" customWidth="1"/>
    <col min="518" max="518" width="24.6640625" customWidth="1"/>
    <col min="519" max="519" width="60.6640625" customWidth="1"/>
    <col min="520" max="521" width="45.6640625" customWidth="1"/>
    <col min="522" max="526" width="0" hidden="1" customWidth="1"/>
    <col min="769" max="769" width="15.6640625" customWidth="1"/>
    <col min="770" max="770" width="10.6640625" customWidth="1"/>
    <col min="771" max="771" width="15.6640625" customWidth="1"/>
    <col min="772" max="772" width="12.6640625" customWidth="1"/>
    <col min="773" max="773" width="20.6640625" customWidth="1"/>
    <col min="774" max="774" width="24.6640625" customWidth="1"/>
    <col min="775" max="775" width="60.6640625" customWidth="1"/>
    <col min="776" max="777" width="45.6640625" customWidth="1"/>
    <col min="778" max="782" width="0" hidden="1" customWidth="1"/>
    <col min="1025" max="1025" width="15.6640625" customWidth="1"/>
    <col min="1026" max="1026" width="10.6640625" customWidth="1"/>
    <col min="1027" max="1027" width="15.6640625" customWidth="1"/>
    <col min="1028" max="1028" width="12.6640625" customWidth="1"/>
    <col min="1029" max="1029" width="20.6640625" customWidth="1"/>
    <col min="1030" max="1030" width="24.6640625" customWidth="1"/>
    <col min="1031" max="1031" width="60.6640625" customWidth="1"/>
    <col min="1032" max="1033" width="45.6640625" customWidth="1"/>
    <col min="1034" max="1038" width="0" hidden="1" customWidth="1"/>
    <col min="1281" max="1281" width="15.6640625" customWidth="1"/>
    <col min="1282" max="1282" width="10.6640625" customWidth="1"/>
    <col min="1283" max="1283" width="15.6640625" customWidth="1"/>
    <col min="1284" max="1284" width="12.6640625" customWidth="1"/>
    <col min="1285" max="1285" width="20.6640625" customWidth="1"/>
    <col min="1286" max="1286" width="24.6640625" customWidth="1"/>
    <col min="1287" max="1287" width="60.6640625" customWidth="1"/>
    <col min="1288" max="1289" width="45.6640625" customWidth="1"/>
    <col min="1290" max="1294" width="0" hidden="1" customWidth="1"/>
    <col min="1537" max="1537" width="15.6640625" customWidth="1"/>
    <col min="1538" max="1538" width="10.6640625" customWidth="1"/>
    <col min="1539" max="1539" width="15.6640625" customWidth="1"/>
    <col min="1540" max="1540" width="12.6640625" customWidth="1"/>
    <col min="1541" max="1541" width="20.6640625" customWidth="1"/>
    <col min="1542" max="1542" width="24.6640625" customWidth="1"/>
    <col min="1543" max="1543" width="60.6640625" customWidth="1"/>
    <col min="1544" max="1545" width="45.6640625" customWidth="1"/>
    <col min="1546" max="1550" width="0" hidden="1" customWidth="1"/>
    <col min="1793" max="1793" width="15.6640625" customWidth="1"/>
    <col min="1794" max="1794" width="10.6640625" customWidth="1"/>
    <col min="1795" max="1795" width="15.6640625" customWidth="1"/>
    <col min="1796" max="1796" width="12.6640625" customWidth="1"/>
    <col min="1797" max="1797" width="20.6640625" customWidth="1"/>
    <col min="1798" max="1798" width="24.6640625" customWidth="1"/>
    <col min="1799" max="1799" width="60.6640625" customWidth="1"/>
    <col min="1800" max="1801" width="45.6640625" customWidth="1"/>
    <col min="1802" max="1806" width="0" hidden="1" customWidth="1"/>
    <col min="2049" max="2049" width="15.6640625" customWidth="1"/>
    <col min="2050" max="2050" width="10.6640625" customWidth="1"/>
    <col min="2051" max="2051" width="15.6640625" customWidth="1"/>
    <col min="2052" max="2052" width="12.6640625" customWidth="1"/>
    <col min="2053" max="2053" width="20.6640625" customWidth="1"/>
    <col min="2054" max="2054" width="24.6640625" customWidth="1"/>
    <col min="2055" max="2055" width="60.6640625" customWidth="1"/>
    <col min="2056" max="2057" width="45.6640625" customWidth="1"/>
    <col min="2058" max="2062" width="0" hidden="1" customWidth="1"/>
    <col min="2305" max="2305" width="15.6640625" customWidth="1"/>
    <col min="2306" max="2306" width="10.6640625" customWidth="1"/>
    <col min="2307" max="2307" width="15.6640625" customWidth="1"/>
    <col min="2308" max="2308" width="12.6640625" customWidth="1"/>
    <col min="2309" max="2309" width="20.6640625" customWidth="1"/>
    <col min="2310" max="2310" width="24.6640625" customWidth="1"/>
    <col min="2311" max="2311" width="60.6640625" customWidth="1"/>
    <col min="2312" max="2313" width="45.6640625" customWidth="1"/>
    <col min="2314" max="2318" width="0" hidden="1" customWidth="1"/>
    <col min="2561" max="2561" width="15.6640625" customWidth="1"/>
    <col min="2562" max="2562" width="10.6640625" customWidth="1"/>
    <col min="2563" max="2563" width="15.6640625" customWidth="1"/>
    <col min="2564" max="2564" width="12.6640625" customWidth="1"/>
    <col min="2565" max="2565" width="20.6640625" customWidth="1"/>
    <col min="2566" max="2566" width="24.6640625" customWidth="1"/>
    <col min="2567" max="2567" width="60.6640625" customWidth="1"/>
    <col min="2568" max="2569" width="45.6640625" customWidth="1"/>
    <col min="2570" max="2574" width="0" hidden="1" customWidth="1"/>
    <col min="2817" max="2817" width="15.6640625" customWidth="1"/>
    <col min="2818" max="2818" width="10.6640625" customWidth="1"/>
    <col min="2819" max="2819" width="15.6640625" customWidth="1"/>
    <col min="2820" max="2820" width="12.6640625" customWidth="1"/>
    <col min="2821" max="2821" width="20.6640625" customWidth="1"/>
    <col min="2822" max="2822" width="24.6640625" customWidth="1"/>
    <col min="2823" max="2823" width="60.6640625" customWidth="1"/>
    <col min="2824" max="2825" width="45.6640625" customWidth="1"/>
    <col min="2826" max="2830" width="0" hidden="1" customWidth="1"/>
    <col min="3073" max="3073" width="15.6640625" customWidth="1"/>
    <col min="3074" max="3074" width="10.6640625" customWidth="1"/>
    <col min="3075" max="3075" width="15.6640625" customWidth="1"/>
    <col min="3076" max="3076" width="12.6640625" customWidth="1"/>
    <col min="3077" max="3077" width="20.6640625" customWidth="1"/>
    <col min="3078" max="3078" width="24.6640625" customWidth="1"/>
    <col min="3079" max="3079" width="60.6640625" customWidth="1"/>
    <col min="3080" max="3081" width="45.6640625" customWidth="1"/>
    <col min="3082" max="3086" width="0" hidden="1" customWidth="1"/>
    <col min="3329" max="3329" width="15.6640625" customWidth="1"/>
    <col min="3330" max="3330" width="10.6640625" customWidth="1"/>
    <col min="3331" max="3331" width="15.6640625" customWidth="1"/>
    <col min="3332" max="3332" width="12.6640625" customWidth="1"/>
    <col min="3333" max="3333" width="20.6640625" customWidth="1"/>
    <col min="3334" max="3334" width="24.6640625" customWidth="1"/>
    <col min="3335" max="3335" width="60.6640625" customWidth="1"/>
    <col min="3336" max="3337" width="45.6640625" customWidth="1"/>
    <col min="3338" max="3342" width="0" hidden="1" customWidth="1"/>
    <col min="3585" max="3585" width="15.6640625" customWidth="1"/>
    <col min="3586" max="3586" width="10.6640625" customWidth="1"/>
    <col min="3587" max="3587" width="15.6640625" customWidth="1"/>
    <col min="3588" max="3588" width="12.6640625" customWidth="1"/>
    <col min="3589" max="3589" width="20.6640625" customWidth="1"/>
    <col min="3590" max="3590" width="24.6640625" customWidth="1"/>
    <col min="3591" max="3591" width="60.6640625" customWidth="1"/>
    <col min="3592" max="3593" width="45.6640625" customWidth="1"/>
    <col min="3594" max="3598" width="0" hidden="1" customWidth="1"/>
    <col min="3841" max="3841" width="15.6640625" customWidth="1"/>
    <col min="3842" max="3842" width="10.6640625" customWidth="1"/>
    <col min="3843" max="3843" width="15.6640625" customWidth="1"/>
    <col min="3844" max="3844" width="12.6640625" customWidth="1"/>
    <col min="3845" max="3845" width="20.6640625" customWidth="1"/>
    <col min="3846" max="3846" width="24.6640625" customWidth="1"/>
    <col min="3847" max="3847" width="60.6640625" customWidth="1"/>
    <col min="3848" max="3849" width="45.6640625" customWidth="1"/>
    <col min="3850" max="3854" width="0" hidden="1" customWidth="1"/>
    <col min="4097" max="4097" width="15.6640625" customWidth="1"/>
    <col min="4098" max="4098" width="10.6640625" customWidth="1"/>
    <col min="4099" max="4099" width="15.6640625" customWidth="1"/>
    <col min="4100" max="4100" width="12.6640625" customWidth="1"/>
    <col min="4101" max="4101" width="20.6640625" customWidth="1"/>
    <col min="4102" max="4102" width="24.6640625" customWidth="1"/>
    <col min="4103" max="4103" width="60.6640625" customWidth="1"/>
    <col min="4104" max="4105" width="45.6640625" customWidth="1"/>
    <col min="4106" max="4110" width="0" hidden="1" customWidth="1"/>
    <col min="4353" max="4353" width="15.6640625" customWidth="1"/>
    <col min="4354" max="4354" width="10.6640625" customWidth="1"/>
    <col min="4355" max="4355" width="15.6640625" customWidth="1"/>
    <col min="4356" max="4356" width="12.6640625" customWidth="1"/>
    <col min="4357" max="4357" width="20.6640625" customWidth="1"/>
    <col min="4358" max="4358" width="24.6640625" customWidth="1"/>
    <col min="4359" max="4359" width="60.6640625" customWidth="1"/>
    <col min="4360" max="4361" width="45.6640625" customWidth="1"/>
    <col min="4362" max="4366" width="0" hidden="1" customWidth="1"/>
    <col min="4609" max="4609" width="15.6640625" customWidth="1"/>
    <col min="4610" max="4610" width="10.6640625" customWidth="1"/>
    <col min="4611" max="4611" width="15.6640625" customWidth="1"/>
    <col min="4612" max="4612" width="12.6640625" customWidth="1"/>
    <col min="4613" max="4613" width="20.6640625" customWidth="1"/>
    <col min="4614" max="4614" width="24.6640625" customWidth="1"/>
    <col min="4615" max="4615" width="60.6640625" customWidth="1"/>
    <col min="4616" max="4617" width="45.6640625" customWidth="1"/>
    <col min="4618" max="4622" width="0" hidden="1" customWidth="1"/>
    <col min="4865" max="4865" width="15.6640625" customWidth="1"/>
    <col min="4866" max="4866" width="10.6640625" customWidth="1"/>
    <col min="4867" max="4867" width="15.6640625" customWidth="1"/>
    <col min="4868" max="4868" width="12.6640625" customWidth="1"/>
    <col min="4869" max="4869" width="20.6640625" customWidth="1"/>
    <col min="4870" max="4870" width="24.6640625" customWidth="1"/>
    <col min="4871" max="4871" width="60.6640625" customWidth="1"/>
    <col min="4872" max="4873" width="45.6640625" customWidth="1"/>
    <col min="4874" max="4878" width="0" hidden="1" customWidth="1"/>
    <col min="5121" max="5121" width="15.6640625" customWidth="1"/>
    <col min="5122" max="5122" width="10.6640625" customWidth="1"/>
    <col min="5123" max="5123" width="15.6640625" customWidth="1"/>
    <col min="5124" max="5124" width="12.6640625" customWidth="1"/>
    <col min="5125" max="5125" width="20.6640625" customWidth="1"/>
    <col min="5126" max="5126" width="24.6640625" customWidth="1"/>
    <col min="5127" max="5127" width="60.6640625" customWidth="1"/>
    <col min="5128" max="5129" width="45.6640625" customWidth="1"/>
    <col min="5130" max="5134" width="0" hidden="1" customWidth="1"/>
    <col min="5377" max="5377" width="15.6640625" customWidth="1"/>
    <col min="5378" max="5378" width="10.6640625" customWidth="1"/>
    <col min="5379" max="5379" width="15.6640625" customWidth="1"/>
    <col min="5380" max="5380" width="12.6640625" customWidth="1"/>
    <col min="5381" max="5381" width="20.6640625" customWidth="1"/>
    <col min="5382" max="5382" width="24.6640625" customWidth="1"/>
    <col min="5383" max="5383" width="60.6640625" customWidth="1"/>
    <col min="5384" max="5385" width="45.6640625" customWidth="1"/>
    <col min="5386" max="5390" width="0" hidden="1" customWidth="1"/>
    <col min="5633" max="5633" width="15.6640625" customWidth="1"/>
    <col min="5634" max="5634" width="10.6640625" customWidth="1"/>
    <col min="5635" max="5635" width="15.6640625" customWidth="1"/>
    <col min="5636" max="5636" width="12.6640625" customWidth="1"/>
    <col min="5637" max="5637" width="20.6640625" customWidth="1"/>
    <col min="5638" max="5638" width="24.6640625" customWidth="1"/>
    <col min="5639" max="5639" width="60.6640625" customWidth="1"/>
    <col min="5640" max="5641" width="45.6640625" customWidth="1"/>
    <col min="5642" max="5646" width="0" hidden="1" customWidth="1"/>
    <col min="5889" max="5889" width="15.6640625" customWidth="1"/>
    <col min="5890" max="5890" width="10.6640625" customWidth="1"/>
    <col min="5891" max="5891" width="15.6640625" customWidth="1"/>
    <col min="5892" max="5892" width="12.6640625" customWidth="1"/>
    <col min="5893" max="5893" width="20.6640625" customWidth="1"/>
    <col min="5894" max="5894" width="24.6640625" customWidth="1"/>
    <col min="5895" max="5895" width="60.6640625" customWidth="1"/>
    <col min="5896" max="5897" width="45.6640625" customWidth="1"/>
    <col min="5898" max="5902" width="0" hidden="1" customWidth="1"/>
    <col min="6145" max="6145" width="15.6640625" customWidth="1"/>
    <col min="6146" max="6146" width="10.6640625" customWidth="1"/>
    <col min="6147" max="6147" width="15.6640625" customWidth="1"/>
    <col min="6148" max="6148" width="12.6640625" customWidth="1"/>
    <col min="6149" max="6149" width="20.6640625" customWidth="1"/>
    <col min="6150" max="6150" width="24.6640625" customWidth="1"/>
    <col min="6151" max="6151" width="60.6640625" customWidth="1"/>
    <col min="6152" max="6153" width="45.6640625" customWidth="1"/>
    <col min="6154" max="6158" width="0" hidden="1" customWidth="1"/>
    <col min="6401" max="6401" width="15.6640625" customWidth="1"/>
    <col min="6402" max="6402" width="10.6640625" customWidth="1"/>
    <col min="6403" max="6403" width="15.6640625" customWidth="1"/>
    <col min="6404" max="6404" width="12.6640625" customWidth="1"/>
    <col min="6405" max="6405" width="20.6640625" customWidth="1"/>
    <col min="6406" max="6406" width="24.6640625" customWidth="1"/>
    <col min="6407" max="6407" width="60.6640625" customWidth="1"/>
    <col min="6408" max="6409" width="45.6640625" customWidth="1"/>
    <col min="6410" max="6414" width="0" hidden="1" customWidth="1"/>
    <col min="6657" max="6657" width="15.6640625" customWidth="1"/>
    <col min="6658" max="6658" width="10.6640625" customWidth="1"/>
    <col min="6659" max="6659" width="15.6640625" customWidth="1"/>
    <col min="6660" max="6660" width="12.6640625" customWidth="1"/>
    <col min="6661" max="6661" width="20.6640625" customWidth="1"/>
    <col min="6662" max="6662" width="24.6640625" customWidth="1"/>
    <col min="6663" max="6663" width="60.6640625" customWidth="1"/>
    <col min="6664" max="6665" width="45.6640625" customWidth="1"/>
    <col min="6666" max="6670" width="0" hidden="1" customWidth="1"/>
    <col min="6913" max="6913" width="15.6640625" customWidth="1"/>
    <col min="6914" max="6914" width="10.6640625" customWidth="1"/>
    <col min="6915" max="6915" width="15.6640625" customWidth="1"/>
    <col min="6916" max="6916" width="12.6640625" customWidth="1"/>
    <col min="6917" max="6917" width="20.6640625" customWidth="1"/>
    <col min="6918" max="6918" width="24.6640625" customWidth="1"/>
    <col min="6919" max="6919" width="60.6640625" customWidth="1"/>
    <col min="6920" max="6921" width="45.6640625" customWidth="1"/>
    <col min="6922" max="6926" width="0" hidden="1" customWidth="1"/>
    <col min="7169" max="7169" width="15.6640625" customWidth="1"/>
    <col min="7170" max="7170" width="10.6640625" customWidth="1"/>
    <col min="7171" max="7171" width="15.6640625" customWidth="1"/>
    <col min="7172" max="7172" width="12.6640625" customWidth="1"/>
    <col min="7173" max="7173" width="20.6640625" customWidth="1"/>
    <col min="7174" max="7174" width="24.6640625" customWidth="1"/>
    <col min="7175" max="7175" width="60.6640625" customWidth="1"/>
    <col min="7176" max="7177" width="45.6640625" customWidth="1"/>
    <col min="7178" max="7182" width="0" hidden="1" customWidth="1"/>
    <col min="7425" max="7425" width="15.6640625" customWidth="1"/>
    <col min="7426" max="7426" width="10.6640625" customWidth="1"/>
    <col min="7427" max="7427" width="15.6640625" customWidth="1"/>
    <col min="7428" max="7428" width="12.6640625" customWidth="1"/>
    <col min="7429" max="7429" width="20.6640625" customWidth="1"/>
    <col min="7430" max="7430" width="24.6640625" customWidth="1"/>
    <col min="7431" max="7431" width="60.6640625" customWidth="1"/>
    <col min="7432" max="7433" width="45.6640625" customWidth="1"/>
    <col min="7434" max="7438" width="0" hidden="1" customWidth="1"/>
    <col min="7681" max="7681" width="15.6640625" customWidth="1"/>
    <col min="7682" max="7682" width="10.6640625" customWidth="1"/>
    <col min="7683" max="7683" width="15.6640625" customWidth="1"/>
    <col min="7684" max="7684" width="12.6640625" customWidth="1"/>
    <col min="7685" max="7685" width="20.6640625" customWidth="1"/>
    <col min="7686" max="7686" width="24.6640625" customWidth="1"/>
    <col min="7687" max="7687" width="60.6640625" customWidth="1"/>
    <col min="7688" max="7689" width="45.6640625" customWidth="1"/>
    <col min="7690" max="7694" width="0" hidden="1" customWidth="1"/>
    <col min="7937" max="7937" width="15.6640625" customWidth="1"/>
    <col min="7938" max="7938" width="10.6640625" customWidth="1"/>
    <col min="7939" max="7939" width="15.6640625" customWidth="1"/>
    <col min="7940" max="7940" width="12.6640625" customWidth="1"/>
    <col min="7941" max="7941" width="20.6640625" customWidth="1"/>
    <col min="7942" max="7942" width="24.6640625" customWidth="1"/>
    <col min="7943" max="7943" width="60.6640625" customWidth="1"/>
    <col min="7944" max="7945" width="45.6640625" customWidth="1"/>
    <col min="7946" max="7950" width="0" hidden="1" customWidth="1"/>
    <col min="8193" max="8193" width="15.6640625" customWidth="1"/>
    <col min="8194" max="8194" width="10.6640625" customWidth="1"/>
    <col min="8195" max="8195" width="15.6640625" customWidth="1"/>
    <col min="8196" max="8196" width="12.6640625" customWidth="1"/>
    <col min="8197" max="8197" width="20.6640625" customWidth="1"/>
    <col min="8198" max="8198" width="24.6640625" customWidth="1"/>
    <col min="8199" max="8199" width="60.6640625" customWidth="1"/>
    <col min="8200" max="8201" width="45.6640625" customWidth="1"/>
    <col min="8202" max="8206" width="0" hidden="1" customWidth="1"/>
    <col min="8449" max="8449" width="15.6640625" customWidth="1"/>
    <col min="8450" max="8450" width="10.6640625" customWidth="1"/>
    <col min="8451" max="8451" width="15.6640625" customWidth="1"/>
    <col min="8452" max="8452" width="12.6640625" customWidth="1"/>
    <col min="8453" max="8453" width="20.6640625" customWidth="1"/>
    <col min="8454" max="8454" width="24.6640625" customWidth="1"/>
    <col min="8455" max="8455" width="60.6640625" customWidth="1"/>
    <col min="8456" max="8457" width="45.6640625" customWidth="1"/>
    <col min="8458" max="8462" width="0" hidden="1" customWidth="1"/>
    <col min="8705" max="8705" width="15.6640625" customWidth="1"/>
    <col min="8706" max="8706" width="10.6640625" customWidth="1"/>
    <col min="8707" max="8707" width="15.6640625" customWidth="1"/>
    <col min="8708" max="8708" width="12.6640625" customWidth="1"/>
    <col min="8709" max="8709" width="20.6640625" customWidth="1"/>
    <col min="8710" max="8710" width="24.6640625" customWidth="1"/>
    <col min="8711" max="8711" width="60.6640625" customWidth="1"/>
    <col min="8712" max="8713" width="45.6640625" customWidth="1"/>
    <col min="8714" max="8718" width="0" hidden="1" customWidth="1"/>
    <col min="8961" max="8961" width="15.6640625" customWidth="1"/>
    <col min="8962" max="8962" width="10.6640625" customWidth="1"/>
    <col min="8963" max="8963" width="15.6640625" customWidth="1"/>
    <col min="8964" max="8964" width="12.6640625" customWidth="1"/>
    <col min="8965" max="8965" width="20.6640625" customWidth="1"/>
    <col min="8966" max="8966" width="24.6640625" customWidth="1"/>
    <col min="8967" max="8967" width="60.6640625" customWidth="1"/>
    <col min="8968" max="8969" width="45.6640625" customWidth="1"/>
    <col min="8970" max="8974" width="0" hidden="1" customWidth="1"/>
    <col min="9217" max="9217" width="15.6640625" customWidth="1"/>
    <col min="9218" max="9218" width="10.6640625" customWidth="1"/>
    <col min="9219" max="9219" width="15.6640625" customWidth="1"/>
    <col min="9220" max="9220" width="12.6640625" customWidth="1"/>
    <col min="9221" max="9221" width="20.6640625" customWidth="1"/>
    <col min="9222" max="9222" width="24.6640625" customWidth="1"/>
    <col min="9223" max="9223" width="60.6640625" customWidth="1"/>
    <col min="9224" max="9225" width="45.6640625" customWidth="1"/>
    <col min="9226" max="9230" width="0" hidden="1" customWidth="1"/>
    <col min="9473" max="9473" width="15.6640625" customWidth="1"/>
    <col min="9474" max="9474" width="10.6640625" customWidth="1"/>
    <col min="9475" max="9475" width="15.6640625" customWidth="1"/>
    <col min="9476" max="9476" width="12.6640625" customWidth="1"/>
    <col min="9477" max="9477" width="20.6640625" customWidth="1"/>
    <col min="9478" max="9478" width="24.6640625" customWidth="1"/>
    <col min="9479" max="9479" width="60.6640625" customWidth="1"/>
    <col min="9480" max="9481" width="45.6640625" customWidth="1"/>
    <col min="9482" max="9486" width="0" hidden="1" customWidth="1"/>
    <col min="9729" max="9729" width="15.6640625" customWidth="1"/>
    <col min="9730" max="9730" width="10.6640625" customWidth="1"/>
    <col min="9731" max="9731" width="15.6640625" customWidth="1"/>
    <col min="9732" max="9732" width="12.6640625" customWidth="1"/>
    <col min="9733" max="9733" width="20.6640625" customWidth="1"/>
    <col min="9734" max="9734" width="24.6640625" customWidth="1"/>
    <col min="9735" max="9735" width="60.6640625" customWidth="1"/>
    <col min="9736" max="9737" width="45.6640625" customWidth="1"/>
    <col min="9738" max="9742" width="0" hidden="1" customWidth="1"/>
    <col min="9985" max="9985" width="15.6640625" customWidth="1"/>
    <col min="9986" max="9986" width="10.6640625" customWidth="1"/>
    <col min="9987" max="9987" width="15.6640625" customWidth="1"/>
    <col min="9988" max="9988" width="12.6640625" customWidth="1"/>
    <col min="9989" max="9989" width="20.6640625" customWidth="1"/>
    <col min="9990" max="9990" width="24.6640625" customWidth="1"/>
    <col min="9991" max="9991" width="60.6640625" customWidth="1"/>
    <col min="9992" max="9993" width="45.6640625" customWidth="1"/>
    <col min="9994" max="9998" width="0" hidden="1" customWidth="1"/>
    <col min="10241" max="10241" width="15.6640625" customWidth="1"/>
    <col min="10242" max="10242" width="10.6640625" customWidth="1"/>
    <col min="10243" max="10243" width="15.6640625" customWidth="1"/>
    <col min="10244" max="10244" width="12.6640625" customWidth="1"/>
    <col min="10245" max="10245" width="20.6640625" customWidth="1"/>
    <col min="10246" max="10246" width="24.6640625" customWidth="1"/>
    <col min="10247" max="10247" width="60.6640625" customWidth="1"/>
    <col min="10248" max="10249" width="45.6640625" customWidth="1"/>
    <col min="10250" max="10254" width="0" hidden="1" customWidth="1"/>
    <col min="10497" max="10497" width="15.6640625" customWidth="1"/>
    <col min="10498" max="10498" width="10.6640625" customWidth="1"/>
    <col min="10499" max="10499" width="15.6640625" customWidth="1"/>
    <col min="10500" max="10500" width="12.6640625" customWidth="1"/>
    <col min="10501" max="10501" width="20.6640625" customWidth="1"/>
    <col min="10502" max="10502" width="24.6640625" customWidth="1"/>
    <col min="10503" max="10503" width="60.6640625" customWidth="1"/>
    <col min="10504" max="10505" width="45.6640625" customWidth="1"/>
    <col min="10506" max="10510" width="0" hidden="1" customWidth="1"/>
    <col min="10753" max="10753" width="15.6640625" customWidth="1"/>
    <col min="10754" max="10754" width="10.6640625" customWidth="1"/>
    <col min="10755" max="10755" width="15.6640625" customWidth="1"/>
    <col min="10756" max="10756" width="12.6640625" customWidth="1"/>
    <col min="10757" max="10757" width="20.6640625" customWidth="1"/>
    <col min="10758" max="10758" width="24.6640625" customWidth="1"/>
    <col min="10759" max="10759" width="60.6640625" customWidth="1"/>
    <col min="10760" max="10761" width="45.6640625" customWidth="1"/>
    <col min="10762" max="10766" width="0" hidden="1" customWidth="1"/>
    <col min="11009" max="11009" width="15.6640625" customWidth="1"/>
    <col min="11010" max="11010" width="10.6640625" customWidth="1"/>
    <col min="11011" max="11011" width="15.6640625" customWidth="1"/>
    <col min="11012" max="11012" width="12.6640625" customWidth="1"/>
    <col min="11013" max="11013" width="20.6640625" customWidth="1"/>
    <col min="11014" max="11014" width="24.6640625" customWidth="1"/>
    <col min="11015" max="11015" width="60.6640625" customWidth="1"/>
    <col min="11016" max="11017" width="45.6640625" customWidth="1"/>
    <col min="11018" max="11022" width="0" hidden="1" customWidth="1"/>
    <col min="11265" max="11265" width="15.6640625" customWidth="1"/>
    <col min="11266" max="11266" width="10.6640625" customWidth="1"/>
    <col min="11267" max="11267" width="15.6640625" customWidth="1"/>
    <col min="11268" max="11268" width="12.6640625" customWidth="1"/>
    <col min="11269" max="11269" width="20.6640625" customWidth="1"/>
    <col min="11270" max="11270" width="24.6640625" customWidth="1"/>
    <col min="11271" max="11271" width="60.6640625" customWidth="1"/>
    <col min="11272" max="11273" width="45.6640625" customWidth="1"/>
    <col min="11274" max="11278" width="0" hidden="1" customWidth="1"/>
    <col min="11521" max="11521" width="15.6640625" customWidth="1"/>
    <col min="11522" max="11522" width="10.6640625" customWidth="1"/>
    <col min="11523" max="11523" width="15.6640625" customWidth="1"/>
    <col min="11524" max="11524" width="12.6640625" customWidth="1"/>
    <col min="11525" max="11525" width="20.6640625" customWidth="1"/>
    <col min="11526" max="11526" width="24.6640625" customWidth="1"/>
    <col min="11527" max="11527" width="60.6640625" customWidth="1"/>
    <col min="11528" max="11529" width="45.6640625" customWidth="1"/>
    <col min="11530" max="11534" width="0" hidden="1" customWidth="1"/>
    <col min="11777" max="11777" width="15.6640625" customWidth="1"/>
    <col min="11778" max="11778" width="10.6640625" customWidth="1"/>
    <col min="11779" max="11779" width="15.6640625" customWidth="1"/>
    <col min="11780" max="11780" width="12.6640625" customWidth="1"/>
    <col min="11781" max="11781" width="20.6640625" customWidth="1"/>
    <col min="11782" max="11782" width="24.6640625" customWidth="1"/>
    <col min="11783" max="11783" width="60.6640625" customWidth="1"/>
    <col min="11784" max="11785" width="45.6640625" customWidth="1"/>
    <col min="11786" max="11790" width="0" hidden="1" customWidth="1"/>
    <col min="12033" max="12033" width="15.6640625" customWidth="1"/>
    <col min="12034" max="12034" width="10.6640625" customWidth="1"/>
    <col min="12035" max="12035" width="15.6640625" customWidth="1"/>
    <col min="12036" max="12036" width="12.6640625" customWidth="1"/>
    <col min="12037" max="12037" width="20.6640625" customWidth="1"/>
    <col min="12038" max="12038" width="24.6640625" customWidth="1"/>
    <col min="12039" max="12039" width="60.6640625" customWidth="1"/>
    <col min="12040" max="12041" width="45.6640625" customWidth="1"/>
    <col min="12042" max="12046" width="0" hidden="1" customWidth="1"/>
    <col min="12289" max="12289" width="15.6640625" customWidth="1"/>
    <col min="12290" max="12290" width="10.6640625" customWidth="1"/>
    <col min="12291" max="12291" width="15.6640625" customWidth="1"/>
    <col min="12292" max="12292" width="12.6640625" customWidth="1"/>
    <col min="12293" max="12293" width="20.6640625" customWidth="1"/>
    <col min="12294" max="12294" width="24.6640625" customWidth="1"/>
    <col min="12295" max="12295" width="60.6640625" customWidth="1"/>
    <col min="12296" max="12297" width="45.6640625" customWidth="1"/>
    <col min="12298" max="12302" width="0" hidden="1" customWidth="1"/>
    <col min="12545" max="12545" width="15.6640625" customWidth="1"/>
    <col min="12546" max="12546" width="10.6640625" customWidth="1"/>
    <col min="12547" max="12547" width="15.6640625" customWidth="1"/>
    <col min="12548" max="12548" width="12.6640625" customWidth="1"/>
    <col min="12549" max="12549" width="20.6640625" customWidth="1"/>
    <col min="12550" max="12550" width="24.6640625" customWidth="1"/>
    <col min="12551" max="12551" width="60.6640625" customWidth="1"/>
    <col min="12552" max="12553" width="45.6640625" customWidth="1"/>
    <col min="12554" max="12558" width="0" hidden="1" customWidth="1"/>
    <col min="12801" max="12801" width="15.6640625" customWidth="1"/>
    <col min="12802" max="12802" width="10.6640625" customWidth="1"/>
    <col min="12803" max="12803" width="15.6640625" customWidth="1"/>
    <col min="12804" max="12804" width="12.6640625" customWidth="1"/>
    <col min="12805" max="12805" width="20.6640625" customWidth="1"/>
    <col min="12806" max="12806" width="24.6640625" customWidth="1"/>
    <col min="12807" max="12807" width="60.6640625" customWidth="1"/>
    <col min="12808" max="12809" width="45.6640625" customWidth="1"/>
    <col min="12810" max="12814" width="0" hidden="1" customWidth="1"/>
    <col min="13057" max="13057" width="15.6640625" customWidth="1"/>
    <col min="13058" max="13058" width="10.6640625" customWidth="1"/>
    <col min="13059" max="13059" width="15.6640625" customWidth="1"/>
    <col min="13060" max="13060" width="12.6640625" customWidth="1"/>
    <col min="13061" max="13061" width="20.6640625" customWidth="1"/>
    <col min="13062" max="13062" width="24.6640625" customWidth="1"/>
    <col min="13063" max="13063" width="60.6640625" customWidth="1"/>
    <col min="13064" max="13065" width="45.6640625" customWidth="1"/>
    <col min="13066" max="13070" width="0" hidden="1" customWidth="1"/>
    <col min="13313" max="13313" width="15.6640625" customWidth="1"/>
    <col min="13314" max="13314" width="10.6640625" customWidth="1"/>
    <col min="13315" max="13315" width="15.6640625" customWidth="1"/>
    <col min="13316" max="13316" width="12.6640625" customWidth="1"/>
    <col min="13317" max="13317" width="20.6640625" customWidth="1"/>
    <col min="13318" max="13318" width="24.6640625" customWidth="1"/>
    <col min="13319" max="13319" width="60.6640625" customWidth="1"/>
    <col min="13320" max="13321" width="45.6640625" customWidth="1"/>
    <col min="13322" max="13326" width="0" hidden="1" customWidth="1"/>
    <col min="13569" max="13569" width="15.6640625" customWidth="1"/>
    <col min="13570" max="13570" width="10.6640625" customWidth="1"/>
    <col min="13571" max="13571" width="15.6640625" customWidth="1"/>
    <col min="13572" max="13572" width="12.6640625" customWidth="1"/>
    <col min="13573" max="13573" width="20.6640625" customWidth="1"/>
    <col min="13574" max="13574" width="24.6640625" customWidth="1"/>
    <col min="13575" max="13575" width="60.6640625" customWidth="1"/>
    <col min="13576" max="13577" width="45.6640625" customWidth="1"/>
    <col min="13578" max="13582" width="0" hidden="1" customWidth="1"/>
    <col min="13825" max="13825" width="15.6640625" customWidth="1"/>
    <col min="13826" max="13826" width="10.6640625" customWidth="1"/>
    <col min="13827" max="13827" width="15.6640625" customWidth="1"/>
    <col min="13828" max="13828" width="12.6640625" customWidth="1"/>
    <col min="13829" max="13829" width="20.6640625" customWidth="1"/>
    <col min="13830" max="13830" width="24.6640625" customWidth="1"/>
    <col min="13831" max="13831" width="60.6640625" customWidth="1"/>
    <col min="13832" max="13833" width="45.6640625" customWidth="1"/>
    <col min="13834" max="13838" width="0" hidden="1" customWidth="1"/>
    <col min="14081" max="14081" width="15.6640625" customWidth="1"/>
    <col min="14082" max="14082" width="10.6640625" customWidth="1"/>
    <col min="14083" max="14083" width="15.6640625" customWidth="1"/>
    <col min="14084" max="14084" width="12.6640625" customWidth="1"/>
    <col min="14085" max="14085" width="20.6640625" customWidth="1"/>
    <col min="14086" max="14086" width="24.6640625" customWidth="1"/>
    <col min="14087" max="14087" width="60.6640625" customWidth="1"/>
    <col min="14088" max="14089" width="45.6640625" customWidth="1"/>
    <col min="14090" max="14094" width="0" hidden="1" customWidth="1"/>
    <col min="14337" max="14337" width="15.6640625" customWidth="1"/>
    <col min="14338" max="14338" width="10.6640625" customWidth="1"/>
    <col min="14339" max="14339" width="15.6640625" customWidth="1"/>
    <col min="14340" max="14340" width="12.6640625" customWidth="1"/>
    <col min="14341" max="14341" width="20.6640625" customWidth="1"/>
    <col min="14342" max="14342" width="24.6640625" customWidth="1"/>
    <col min="14343" max="14343" width="60.6640625" customWidth="1"/>
    <col min="14344" max="14345" width="45.6640625" customWidth="1"/>
    <col min="14346" max="14350" width="0" hidden="1" customWidth="1"/>
    <col min="14593" max="14593" width="15.6640625" customWidth="1"/>
    <col min="14594" max="14594" width="10.6640625" customWidth="1"/>
    <col min="14595" max="14595" width="15.6640625" customWidth="1"/>
    <col min="14596" max="14596" width="12.6640625" customWidth="1"/>
    <col min="14597" max="14597" width="20.6640625" customWidth="1"/>
    <col min="14598" max="14598" width="24.6640625" customWidth="1"/>
    <col min="14599" max="14599" width="60.6640625" customWidth="1"/>
    <col min="14600" max="14601" width="45.6640625" customWidth="1"/>
    <col min="14602" max="14606" width="0" hidden="1" customWidth="1"/>
    <col min="14849" max="14849" width="15.6640625" customWidth="1"/>
    <col min="14850" max="14850" width="10.6640625" customWidth="1"/>
    <col min="14851" max="14851" width="15.6640625" customWidth="1"/>
    <col min="14852" max="14852" width="12.6640625" customWidth="1"/>
    <col min="14853" max="14853" width="20.6640625" customWidth="1"/>
    <col min="14854" max="14854" width="24.6640625" customWidth="1"/>
    <col min="14855" max="14855" width="60.6640625" customWidth="1"/>
    <col min="14856" max="14857" width="45.6640625" customWidth="1"/>
    <col min="14858" max="14862" width="0" hidden="1" customWidth="1"/>
    <col min="15105" max="15105" width="15.6640625" customWidth="1"/>
    <col min="15106" max="15106" width="10.6640625" customWidth="1"/>
    <col min="15107" max="15107" width="15.6640625" customWidth="1"/>
    <col min="15108" max="15108" width="12.6640625" customWidth="1"/>
    <col min="15109" max="15109" width="20.6640625" customWidth="1"/>
    <col min="15110" max="15110" width="24.6640625" customWidth="1"/>
    <col min="15111" max="15111" width="60.6640625" customWidth="1"/>
    <col min="15112" max="15113" width="45.6640625" customWidth="1"/>
    <col min="15114" max="15118" width="0" hidden="1" customWidth="1"/>
    <col min="15361" max="15361" width="15.6640625" customWidth="1"/>
    <col min="15362" max="15362" width="10.6640625" customWidth="1"/>
    <col min="15363" max="15363" width="15.6640625" customWidth="1"/>
    <col min="15364" max="15364" width="12.6640625" customWidth="1"/>
    <col min="15365" max="15365" width="20.6640625" customWidth="1"/>
    <col min="15366" max="15366" width="24.6640625" customWidth="1"/>
    <col min="15367" max="15367" width="60.6640625" customWidth="1"/>
    <col min="15368" max="15369" width="45.6640625" customWidth="1"/>
    <col min="15370" max="15374" width="0" hidden="1" customWidth="1"/>
    <col min="15617" max="15617" width="15.6640625" customWidth="1"/>
    <col min="15618" max="15618" width="10.6640625" customWidth="1"/>
    <col min="15619" max="15619" width="15.6640625" customWidth="1"/>
    <col min="15620" max="15620" width="12.6640625" customWidth="1"/>
    <col min="15621" max="15621" width="20.6640625" customWidth="1"/>
    <col min="15622" max="15622" width="24.6640625" customWidth="1"/>
    <col min="15623" max="15623" width="60.6640625" customWidth="1"/>
    <col min="15624" max="15625" width="45.6640625" customWidth="1"/>
    <col min="15626" max="15630" width="0" hidden="1" customWidth="1"/>
    <col min="15873" max="15873" width="15.6640625" customWidth="1"/>
    <col min="15874" max="15874" width="10.6640625" customWidth="1"/>
    <col min="15875" max="15875" width="15.6640625" customWidth="1"/>
    <col min="15876" max="15876" width="12.6640625" customWidth="1"/>
    <col min="15877" max="15877" width="20.6640625" customWidth="1"/>
    <col min="15878" max="15878" width="24.6640625" customWidth="1"/>
    <col min="15879" max="15879" width="60.6640625" customWidth="1"/>
    <col min="15880" max="15881" width="45.6640625" customWidth="1"/>
    <col min="15882" max="15886" width="0" hidden="1" customWidth="1"/>
    <col min="16129" max="16129" width="15.6640625" customWidth="1"/>
    <col min="16130" max="16130" width="10.6640625" customWidth="1"/>
    <col min="16131" max="16131" width="15.6640625" customWidth="1"/>
    <col min="16132" max="16132" width="12.6640625" customWidth="1"/>
    <col min="16133" max="16133" width="20.6640625" customWidth="1"/>
    <col min="16134" max="16134" width="24.6640625" customWidth="1"/>
    <col min="16135" max="16135" width="60.6640625" customWidth="1"/>
    <col min="16136" max="16137" width="45.6640625" customWidth="1"/>
    <col min="16138" max="16142" width="0" hidden="1" customWidth="1"/>
  </cols>
  <sheetData>
    <row r="1" spans="1:10" ht="16.2" thickBot="1">
      <c r="E1" s="158" t="s">
        <v>1112</v>
      </c>
    </row>
    <row r="2" spans="1:10" s="45" customFormat="1" ht="15.6" thickBot="1">
      <c r="A2" s="97" t="s">
        <v>812</v>
      </c>
      <c r="B2" s="273" t="s">
        <v>3</v>
      </c>
      <c r="C2" s="273" t="s">
        <v>4</v>
      </c>
      <c r="D2" s="273" t="s">
        <v>5</v>
      </c>
      <c r="E2" s="274" t="s">
        <v>9</v>
      </c>
      <c r="F2" s="274" t="s">
        <v>10</v>
      </c>
      <c r="G2" s="273" t="s">
        <v>6</v>
      </c>
      <c r="H2" s="275" t="s">
        <v>7</v>
      </c>
      <c r="I2" s="276" t="s">
        <v>8</v>
      </c>
      <c r="J2" s="272" t="s">
        <v>2</v>
      </c>
    </row>
    <row r="3" spans="1:10">
      <c r="A3" s="140" t="s">
        <v>850</v>
      </c>
      <c r="B3" s="5" t="s">
        <v>1010</v>
      </c>
      <c r="I3" s="20" t="str">
        <f>IF(G3="","",G3*H3)</f>
        <v/>
      </c>
      <c r="J3" s="136" t="str">
        <f>IF(H3="","",H3*I3)</f>
        <v/>
      </c>
    </row>
    <row r="4" spans="1:10">
      <c r="B4" s="5" t="s">
        <v>975</v>
      </c>
      <c r="I4" s="20" t="str">
        <f t="shared" ref="I4" si="0">IF(G4="","",G4*H4)</f>
        <v/>
      </c>
      <c r="J4" s="136" t="str">
        <f t="shared" ref="J4:J68" si="1">IF(H4="","",H4*I4)</f>
        <v/>
      </c>
    </row>
    <row r="5" spans="1:10" ht="36" customHeight="1">
      <c r="C5" s="16" t="s">
        <v>11</v>
      </c>
      <c r="D5" s="16" t="s">
        <v>711</v>
      </c>
      <c r="E5" s="6" t="s">
        <v>540</v>
      </c>
      <c r="J5" s="136" t="str">
        <f t="shared" si="1"/>
        <v/>
      </c>
    </row>
    <row r="6" spans="1:10">
      <c r="A6" s="140" t="s">
        <v>316</v>
      </c>
      <c r="B6" s="5" t="s">
        <v>976</v>
      </c>
      <c r="I6" s="22"/>
      <c r="J6" s="136" t="str">
        <f t="shared" si="1"/>
        <v/>
      </c>
    </row>
    <row r="7" spans="1:10">
      <c r="A7" s="140" t="s">
        <v>898</v>
      </c>
      <c r="B7" s="5" t="s">
        <v>977</v>
      </c>
      <c r="I7" s="22"/>
      <c r="J7" s="136" t="str">
        <f t="shared" si="1"/>
        <v/>
      </c>
    </row>
    <row r="8" spans="1:10" ht="20.399999999999999">
      <c r="C8" s="16" t="s">
        <v>11</v>
      </c>
      <c r="D8" s="16" t="s">
        <v>541</v>
      </c>
      <c r="E8" s="17" t="s">
        <v>542</v>
      </c>
      <c r="G8" s="19" t="s">
        <v>13</v>
      </c>
      <c r="H8" s="35">
        <v>9.0000000000000011E-2</v>
      </c>
      <c r="I8" s="22"/>
      <c r="J8" s="136">
        <f t="shared" si="1"/>
        <v>0</v>
      </c>
    </row>
    <row r="9" spans="1:10" ht="20.399999999999999">
      <c r="C9" s="16" t="s">
        <v>15</v>
      </c>
      <c r="D9" s="16" t="s">
        <v>543</v>
      </c>
      <c r="E9" s="17" t="s">
        <v>544</v>
      </c>
      <c r="G9" s="19" t="s">
        <v>17</v>
      </c>
      <c r="H9" s="35">
        <v>8</v>
      </c>
      <c r="I9" s="22"/>
      <c r="J9" s="136">
        <f t="shared" si="1"/>
        <v>0</v>
      </c>
    </row>
    <row r="10" spans="1:10">
      <c r="A10" s="140" t="s">
        <v>899</v>
      </c>
      <c r="B10" s="5" t="s">
        <v>978</v>
      </c>
      <c r="I10" s="22"/>
      <c r="J10" s="136" t="str">
        <f t="shared" si="1"/>
        <v/>
      </c>
    </row>
    <row r="11" spans="1:10">
      <c r="C11" s="16" t="s">
        <v>11</v>
      </c>
      <c r="D11" s="16" t="s">
        <v>563</v>
      </c>
      <c r="E11" s="17" t="s">
        <v>564</v>
      </c>
      <c r="G11" s="19" t="s">
        <v>26</v>
      </c>
      <c r="H11" s="35">
        <v>914</v>
      </c>
      <c r="I11" s="22"/>
      <c r="J11" s="136">
        <f t="shared" si="1"/>
        <v>0</v>
      </c>
    </row>
    <row r="12" spans="1:10">
      <c r="C12" s="16" t="s">
        <v>15</v>
      </c>
      <c r="D12" s="16" t="s">
        <v>569</v>
      </c>
      <c r="E12" s="17" t="s">
        <v>570</v>
      </c>
      <c r="G12" s="19" t="s">
        <v>70</v>
      </c>
      <c r="H12" s="35">
        <v>12</v>
      </c>
      <c r="I12" s="22"/>
      <c r="J12" s="136">
        <f t="shared" si="1"/>
        <v>0</v>
      </c>
    </row>
    <row r="13" spans="1:10">
      <c r="C13" s="16" t="s">
        <v>19</v>
      </c>
      <c r="D13" s="16" t="s">
        <v>712</v>
      </c>
      <c r="E13" s="17" t="s">
        <v>713</v>
      </c>
      <c r="G13" s="19" t="s">
        <v>70</v>
      </c>
      <c r="H13" s="35">
        <v>129</v>
      </c>
      <c r="I13" s="22"/>
      <c r="J13" s="136">
        <f t="shared" si="1"/>
        <v>0</v>
      </c>
    </row>
    <row r="14" spans="1:10">
      <c r="C14" s="16" t="s">
        <v>22</v>
      </c>
      <c r="D14" s="16" t="s">
        <v>714</v>
      </c>
      <c r="E14" s="17" t="s">
        <v>715</v>
      </c>
      <c r="G14" s="19" t="s">
        <v>70</v>
      </c>
      <c r="H14" s="35">
        <v>7</v>
      </c>
      <c r="I14" s="22"/>
      <c r="J14" s="136">
        <f t="shared" si="1"/>
        <v>0</v>
      </c>
    </row>
    <row r="15" spans="1:10">
      <c r="C15" s="16" t="s">
        <v>37</v>
      </c>
      <c r="D15" s="16" t="s">
        <v>716</v>
      </c>
      <c r="E15" s="17" t="s">
        <v>717</v>
      </c>
      <c r="G15" s="19" t="s">
        <v>70</v>
      </c>
      <c r="H15" s="35">
        <v>2</v>
      </c>
      <c r="I15" s="22"/>
      <c r="J15" s="136">
        <f t="shared" si="1"/>
        <v>0</v>
      </c>
    </row>
    <row r="16" spans="1:10">
      <c r="C16" s="16" t="s">
        <v>92</v>
      </c>
      <c r="D16" s="16" t="s">
        <v>718</v>
      </c>
      <c r="E16" s="29" t="s">
        <v>719</v>
      </c>
      <c r="G16" s="19" t="s">
        <v>17</v>
      </c>
      <c r="H16" s="35">
        <v>2</v>
      </c>
      <c r="I16" s="22"/>
      <c r="J16" s="136">
        <f t="shared" si="1"/>
        <v>0</v>
      </c>
    </row>
    <row r="17" spans="1:10">
      <c r="C17" s="16" t="s">
        <v>96</v>
      </c>
      <c r="D17" s="16" t="s">
        <v>573</v>
      </c>
      <c r="E17" s="17" t="s">
        <v>574</v>
      </c>
      <c r="G17" s="19" t="s">
        <v>29</v>
      </c>
      <c r="H17" s="35">
        <v>3</v>
      </c>
      <c r="I17" s="22"/>
      <c r="J17" s="136">
        <f t="shared" si="1"/>
        <v>0</v>
      </c>
    </row>
    <row r="18" spans="1:10" ht="30.6">
      <c r="C18" s="16" t="s">
        <v>100</v>
      </c>
      <c r="D18" s="16" t="s">
        <v>720</v>
      </c>
      <c r="E18" s="17" t="s">
        <v>721</v>
      </c>
      <c r="G18" s="19" t="s">
        <v>36</v>
      </c>
      <c r="H18" s="35">
        <v>1</v>
      </c>
      <c r="I18" s="22"/>
      <c r="J18" s="136">
        <f t="shared" si="1"/>
        <v>0</v>
      </c>
    </row>
    <row r="19" spans="1:10">
      <c r="C19" s="16" t="s">
        <v>104</v>
      </c>
      <c r="D19" s="16" t="s">
        <v>722</v>
      </c>
      <c r="E19" s="26" t="s">
        <v>723</v>
      </c>
      <c r="G19" s="19" t="s">
        <v>36</v>
      </c>
      <c r="H19" s="35">
        <v>1</v>
      </c>
      <c r="J19" s="136">
        <f t="shared" si="1"/>
        <v>0</v>
      </c>
    </row>
    <row r="20" spans="1:10">
      <c r="A20" s="140" t="s">
        <v>900</v>
      </c>
      <c r="B20" s="5" t="s">
        <v>979</v>
      </c>
      <c r="E20" s="26"/>
      <c r="I20" s="22"/>
      <c r="J20" s="136" t="str">
        <f t="shared" si="1"/>
        <v/>
      </c>
    </row>
    <row r="21" spans="1:10">
      <c r="A21" s="140" t="s">
        <v>901</v>
      </c>
      <c r="B21" s="5" t="s">
        <v>980</v>
      </c>
      <c r="E21" s="18"/>
      <c r="F21" s="21"/>
      <c r="I21" s="22"/>
      <c r="J21" s="136" t="str">
        <f t="shared" si="1"/>
        <v/>
      </c>
    </row>
    <row r="22" spans="1:10">
      <c r="C22" s="16" t="s">
        <v>11</v>
      </c>
      <c r="D22" s="16" t="s">
        <v>578</v>
      </c>
      <c r="E22" s="18" t="s">
        <v>579</v>
      </c>
      <c r="G22" s="19" t="s">
        <v>29</v>
      </c>
      <c r="H22" s="35">
        <v>105</v>
      </c>
      <c r="I22" s="22"/>
      <c r="J22" s="136">
        <f t="shared" si="1"/>
        <v>0</v>
      </c>
    </row>
    <row r="23" spans="1:10">
      <c r="C23" s="16" t="s">
        <v>15</v>
      </c>
      <c r="D23" s="16" t="s">
        <v>582</v>
      </c>
      <c r="E23" s="26" t="s">
        <v>583</v>
      </c>
      <c r="G23" s="19" t="s">
        <v>29</v>
      </c>
      <c r="H23" s="35">
        <v>162</v>
      </c>
      <c r="I23" s="22"/>
      <c r="J23" s="136">
        <f t="shared" si="1"/>
        <v>0</v>
      </c>
    </row>
    <row r="24" spans="1:10" ht="31.2">
      <c r="C24" s="16" t="s">
        <v>19</v>
      </c>
      <c r="D24" s="16" t="s">
        <v>584</v>
      </c>
      <c r="E24" s="18" t="s">
        <v>585</v>
      </c>
      <c r="G24" s="19" t="s">
        <v>29</v>
      </c>
      <c r="H24" s="35">
        <v>92</v>
      </c>
      <c r="I24" s="22"/>
      <c r="J24" s="136">
        <f>IF(H24="","",H24*I24)</f>
        <v>0</v>
      </c>
    </row>
    <row r="25" spans="1:10" ht="21">
      <c r="C25" s="16" t="s">
        <v>22</v>
      </c>
      <c r="D25" s="16" t="s">
        <v>586</v>
      </c>
      <c r="E25" s="26" t="s">
        <v>587</v>
      </c>
      <c r="G25" s="19" t="s">
        <v>29</v>
      </c>
      <c r="H25" s="35">
        <v>39</v>
      </c>
      <c r="I25" s="22"/>
      <c r="J25" s="136">
        <f t="shared" si="1"/>
        <v>0</v>
      </c>
    </row>
    <row r="26" spans="1:10" ht="31.2">
      <c r="C26" s="16" t="s">
        <v>37</v>
      </c>
      <c r="D26" s="16" t="s">
        <v>590</v>
      </c>
      <c r="E26" s="18" t="s">
        <v>591</v>
      </c>
      <c r="G26" s="19" t="s">
        <v>29</v>
      </c>
      <c r="H26" s="35">
        <v>31</v>
      </c>
      <c r="I26" s="22"/>
      <c r="J26" s="136">
        <f t="shared" si="1"/>
        <v>0</v>
      </c>
    </row>
    <row r="27" spans="1:10" ht="21">
      <c r="C27" s="16" t="s">
        <v>92</v>
      </c>
      <c r="D27" s="16" t="s">
        <v>592</v>
      </c>
      <c r="E27" s="26" t="s">
        <v>593</v>
      </c>
      <c r="G27" s="19" t="s">
        <v>29</v>
      </c>
      <c r="H27" s="35">
        <v>20</v>
      </c>
      <c r="I27" s="22"/>
      <c r="J27" s="136">
        <f t="shared" si="1"/>
        <v>0</v>
      </c>
    </row>
    <row r="28" spans="1:10" ht="21">
      <c r="C28" s="16" t="s">
        <v>96</v>
      </c>
      <c r="D28" s="16" t="s">
        <v>837</v>
      </c>
      <c r="E28" s="26" t="s">
        <v>838</v>
      </c>
      <c r="G28" s="19" t="s">
        <v>29</v>
      </c>
      <c r="H28" s="35">
        <v>138</v>
      </c>
      <c r="I28" s="22"/>
      <c r="J28" s="136">
        <f t="shared" si="1"/>
        <v>0</v>
      </c>
    </row>
    <row r="29" spans="1:10">
      <c r="A29" s="140" t="s">
        <v>902</v>
      </c>
      <c r="B29" s="5" t="s">
        <v>981</v>
      </c>
      <c r="E29" s="26"/>
      <c r="I29" s="22"/>
      <c r="J29" s="136" t="str">
        <f t="shared" si="1"/>
        <v/>
      </c>
    </row>
    <row r="30" spans="1:10">
      <c r="C30" s="16" t="s">
        <v>11</v>
      </c>
      <c r="D30" s="16" t="s">
        <v>594</v>
      </c>
      <c r="E30" s="28" t="s">
        <v>595</v>
      </c>
      <c r="G30" s="19" t="s">
        <v>26</v>
      </c>
      <c r="H30" s="35">
        <v>1232</v>
      </c>
      <c r="I30" s="22"/>
      <c r="J30" s="136">
        <f t="shared" si="1"/>
        <v>0</v>
      </c>
    </row>
    <row r="31" spans="1:10">
      <c r="C31" s="16" t="s">
        <v>15</v>
      </c>
      <c r="D31" s="16" t="s">
        <v>596</v>
      </c>
      <c r="E31" s="26" t="s">
        <v>597</v>
      </c>
      <c r="G31" s="19" t="s">
        <v>26</v>
      </c>
      <c r="H31" s="35">
        <v>308</v>
      </c>
      <c r="I31" s="22"/>
      <c r="J31" s="136">
        <f t="shared" si="1"/>
        <v>0</v>
      </c>
    </row>
    <row r="32" spans="1:10">
      <c r="A32" s="140" t="s">
        <v>903</v>
      </c>
      <c r="B32" s="5" t="s">
        <v>982</v>
      </c>
      <c r="E32" s="26"/>
      <c r="I32" s="22"/>
      <c r="J32" s="136" t="str">
        <f t="shared" si="1"/>
        <v/>
      </c>
    </row>
    <row r="33" spans="1:10" ht="21">
      <c r="C33" s="16" t="s">
        <v>11</v>
      </c>
      <c r="D33" s="16" t="s">
        <v>598</v>
      </c>
      <c r="E33" s="26" t="s">
        <v>599</v>
      </c>
      <c r="G33" s="19" t="s">
        <v>26</v>
      </c>
      <c r="H33" s="35">
        <v>827</v>
      </c>
      <c r="I33" s="22"/>
      <c r="J33" s="136">
        <f t="shared" si="1"/>
        <v>0</v>
      </c>
    </row>
    <row r="34" spans="1:10">
      <c r="C34" s="16" t="s">
        <v>15</v>
      </c>
      <c r="D34" s="16" t="s">
        <v>600</v>
      </c>
      <c r="E34" s="29" t="s">
        <v>601</v>
      </c>
      <c r="F34" s="18" t="s">
        <v>840</v>
      </c>
      <c r="G34" s="19" t="s">
        <v>29</v>
      </c>
      <c r="H34" s="35">
        <v>121</v>
      </c>
      <c r="I34" s="22"/>
      <c r="J34" s="136">
        <f t="shared" si="1"/>
        <v>0</v>
      </c>
    </row>
    <row r="35" spans="1:10">
      <c r="A35" s="140" t="s">
        <v>904</v>
      </c>
      <c r="B35" s="5" t="s">
        <v>983</v>
      </c>
      <c r="E35" s="26"/>
      <c r="I35" s="22"/>
      <c r="J35" s="136" t="str">
        <f t="shared" si="1"/>
        <v/>
      </c>
    </row>
    <row r="36" spans="1:10" ht="21">
      <c r="C36" s="16" t="s">
        <v>11</v>
      </c>
      <c r="D36" s="16" t="s">
        <v>603</v>
      </c>
      <c r="E36" s="26" t="s">
        <v>604</v>
      </c>
      <c r="F36" s="18" t="s">
        <v>605</v>
      </c>
      <c r="G36" s="19" t="s">
        <v>29</v>
      </c>
      <c r="H36" s="35">
        <v>187</v>
      </c>
      <c r="I36" s="22"/>
      <c r="J36" s="136">
        <f t="shared" si="1"/>
        <v>0</v>
      </c>
    </row>
    <row r="37" spans="1:10">
      <c r="C37" s="16" t="s">
        <v>15</v>
      </c>
      <c r="D37" s="16" t="s">
        <v>608</v>
      </c>
      <c r="E37" s="26" t="s">
        <v>609</v>
      </c>
      <c r="G37" s="19" t="s">
        <v>29</v>
      </c>
      <c r="H37" s="35">
        <v>128</v>
      </c>
      <c r="I37" s="22"/>
      <c r="J37" s="136">
        <f t="shared" si="1"/>
        <v>0</v>
      </c>
    </row>
    <row r="38" spans="1:10">
      <c r="C38" s="16" t="s">
        <v>19</v>
      </c>
      <c r="D38" s="16" t="s">
        <v>610</v>
      </c>
      <c r="E38" s="17" t="s">
        <v>611</v>
      </c>
      <c r="G38" s="19" t="s">
        <v>29</v>
      </c>
      <c r="H38" s="35">
        <v>597</v>
      </c>
      <c r="J38" s="136">
        <f t="shared" si="1"/>
        <v>0</v>
      </c>
    </row>
    <row r="39" spans="1:10">
      <c r="A39" s="140" t="s">
        <v>905</v>
      </c>
      <c r="B39" s="5" t="s">
        <v>984</v>
      </c>
      <c r="J39" s="136" t="str">
        <f t="shared" si="1"/>
        <v/>
      </c>
    </row>
    <row r="40" spans="1:10">
      <c r="C40" s="16" t="s">
        <v>11</v>
      </c>
      <c r="D40" s="16" t="s">
        <v>612</v>
      </c>
      <c r="E40" s="36" t="s">
        <v>613</v>
      </c>
      <c r="G40" s="19" t="s">
        <v>26</v>
      </c>
      <c r="H40" s="35">
        <v>216</v>
      </c>
      <c r="J40" s="136">
        <f>IF(H40="","",H40*I40)</f>
        <v>0</v>
      </c>
    </row>
    <row r="41" spans="1:10">
      <c r="C41" s="16" t="s">
        <v>15</v>
      </c>
      <c r="D41" s="16" t="s">
        <v>614</v>
      </c>
      <c r="E41" s="36" t="s">
        <v>615</v>
      </c>
      <c r="G41" s="19" t="s">
        <v>26</v>
      </c>
      <c r="H41" s="35">
        <v>140</v>
      </c>
      <c r="J41" s="136">
        <f t="shared" si="1"/>
        <v>0</v>
      </c>
    </row>
    <row r="42" spans="1:10">
      <c r="C42" s="16" t="s">
        <v>19</v>
      </c>
      <c r="D42" s="16" t="s">
        <v>724</v>
      </c>
      <c r="E42" s="36" t="s">
        <v>725</v>
      </c>
      <c r="G42" s="19" t="s">
        <v>26</v>
      </c>
      <c r="H42" s="35">
        <v>145</v>
      </c>
      <c r="J42" s="136">
        <f t="shared" si="1"/>
        <v>0</v>
      </c>
    </row>
    <row r="43" spans="1:10">
      <c r="C43" s="16" t="s">
        <v>22</v>
      </c>
      <c r="D43" s="16" t="s">
        <v>616</v>
      </c>
      <c r="E43" s="36" t="s">
        <v>617</v>
      </c>
      <c r="G43" s="19" t="s">
        <v>26</v>
      </c>
      <c r="H43" s="35">
        <v>356</v>
      </c>
      <c r="J43" s="136">
        <f t="shared" si="1"/>
        <v>0</v>
      </c>
    </row>
    <row r="44" spans="1:10">
      <c r="A44" s="140" t="s">
        <v>906</v>
      </c>
      <c r="B44" s="5" t="s">
        <v>985</v>
      </c>
      <c r="E44" s="18"/>
      <c r="J44" s="136" t="str">
        <f t="shared" si="1"/>
        <v/>
      </c>
    </row>
    <row r="45" spans="1:10">
      <c r="C45" s="16" t="s">
        <v>11</v>
      </c>
      <c r="D45" s="16" t="s">
        <v>618</v>
      </c>
      <c r="E45" s="37" t="s">
        <v>619</v>
      </c>
      <c r="G45" s="19" t="s">
        <v>29</v>
      </c>
      <c r="H45" s="35">
        <v>57</v>
      </c>
      <c r="J45" s="136">
        <f t="shared" si="1"/>
        <v>0</v>
      </c>
    </row>
    <row r="46" spans="1:10">
      <c r="C46" s="16" t="s">
        <v>15</v>
      </c>
      <c r="D46" s="16" t="s">
        <v>620</v>
      </c>
      <c r="E46" s="17" t="s">
        <v>621</v>
      </c>
      <c r="G46" s="19" t="s">
        <v>29</v>
      </c>
      <c r="H46" s="35">
        <v>227</v>
      </c>
      <c r="J46" s="136">
        <f t="shared" si="1"/>
        <v>0</v>
      </c>
    </row>
    <row r="47" spans="1:10">
      <c r="C47" s="16" t="s">
        <v>19</v>
      </c>
      <c r="D47" s="16" t="s">
        <v>622</v>
      </c>
      <c r="E47" s="17" t="s">
        <v>623</v>
      </c>
      <c r="G47" s="19" t="s">
        <v>57</v>
      </c>
      <c r="H47" s="35">
        <v>228</v>
      </c>
      <c r="J47" s="136">
        <f t="shared" si="1"/>
        <v>0</v>
      </c>
    </row>
    <row r="48" spans="1:10">
      <c r="B48" s="39"/>
      <c r="C48" s="32" t="s">
        <v>22</v>
      </c>
      <c r="D48" s="21" t="s">
        <v>624</v>
      </c>
      <c r="E48" s="18" t="s">
        <v>625</v>
      </c>
      <c r="G48" s="19" t="s">
        <v>57</v>
      </c>
      <c r="H48" s="35">
        <v>5</v>
      </c>
      <c r="J48" s="136">
        <f t="shared" si="1"/>
        <v>0</v>
      </c>
    </row>
    <row r="49" spans="1:10">
      <c r="A49" s="140" t="s">
        <v>907</v>
      </c>
      <c r="B49" s="5" t="s">
        <v>986</v>
      </c>
      <c r="J49" s="136" t="str">
        <f t="shared" si="1"/>
        <v/>
      </c>
    </row>
    <row r="50" spans="1:10">
      <c r="A50" s="140" t="s">
        <v>908</v>
      </c>
      <c r="B50" s="5" t="s">
        <v>987</v>
      </c>
      <c r="J50" s="136" t="str">
        <f t="shared" si="1"/>
        <v/>
      </c>
    </row>
    <row r="51" spans="1:10" ht="20.399999999999999">
      <c r="C51" s="16" t="s">
        <v>11</v>
      </c>
      <c r="D51" s="16" t="s">
        <v>626</v>
      </c>
      <c r="E51" s="17" t="s">
        <v>627</v>
      </c>
      <c r="G51" s="19" t="s">
        <v>29</v>
      </c>
      <c r="H51" s="35">
        <v>142</v>
      </c>
      <c r="J51" s="136">
        <f t="shared" si="1"/>
        <v>0</v>
      </c>
    </row>
    <row r="52" spans="1:10" ht="20.399999999999999">
      <c r="C52" s="16" t="s">
        <v>15</v>
      </c>
      <c r="D52" s="16" t="s">
        <v>628</v>
      </c>
      <c r="E52" s="17" t="s">
        <v>629</v>
      </c>
      <c r="G52" s="19" t="s">
        <v>26</v>
      </c>
      <c r="H52" s="35">
        <v>984</v>
      </c>
      <c r="J52" s="136">
        <f t="shared" si="1"/>
        <v>0</v>
      </c>
    </row>
    <row r="53" spans="1:10">
      <c r="A53" s="140" t="s">
        <v>909</v>
      </c>
      <c r="B53" s="5" t="s">
        <v>988</v>
      </c>
      <c r="F53" s="7"/>
      <c r="J53" s="135" t="str">
        <f t="shared" si="1"/>
        <v/>
      </c>
    </row>
    <row r="54" spans="1:10" ht="20.399999999999999">
      <c r="A54" s="141"/>
      <c r="C54" s="16" t="s">
        <v>11</v>
      </c>
      <c r="D54" s="16" t="s">
        <v>63</v>
      </c>
      <c r="E54" s="17" t="s">
        <v>64</v>
      </c>
      <c r="G54" s="19" t="s">
        <v>26</v>
      </c>
      <c r="H54" s="35">
        <v>975</v>
      </c>
      <c r="J54" s="136">
        <f t="shared" si="1"/>
        <v>0</v>
      </c>
    </row>
    <row r="55" spans="1:10" ht="20.399999999999999">
      <c r="C55" s="16" t="s">
        <v>15</v>
      </c>
      <c r="D55" s="16" t="s">
        <v>630</v>
      </c>
      <c r="E55" s="17" t="s">
        <v>631</v>
      </c>
      <c r="G55" s="19" t="s">
        <v>26</v>
      </c>
      <c r="H55" s="35">
        <v>141</v>
      </c>
      <c r="J55" s="136">
        <f t="shared" si="1"/>
        <v>0</v>
      </c>
    </row>
    <row r="56" spans="1:10">
      <c r="A56" s="140" t="s">
        <v>910</v>
      </c>
      <c r="B56" s="5" t="s">
        <v>989</v>
      </c>
      <c r="J56" s="136" t="str">
        <f t="shared" si="1"/>
        <v/>
      </c>
    </row>
    <row r="57" spans="1:10" ht="20.399999999999999">
      <c r="C57" s="16" t="s">
        <v>11</v>
      </c>
      <c r="D57" s="16" t="s">
        <v>632</v>
      </c>
      <c r="E57" s="17" t="s">
        <v>633</v>
      </c>
      <c r="G57" s="19" t="s">
        <v>17</v>
      </c>
      <c r="H57" s="35">
        <v>159</v>
      </c>
      <c r="J57" s="136">
        <f t="shared" si="1"/>
        <v>0</v>
      </c>
    </row>
    <row r="58" spans="1:10" ht="20.399999999999999">
      <c r="C58" s="16" t="s">
        <v>15</v>
      </c>
      <c r="D58" s="16" t="s">
        <v>634</v>
      </c>
      <c r="E58" s="17" t="s">
        <v>635</v>
      </c>
      <c r="G58" s="19" t="s">
        <v>17</v>
      </c>
      <c r="H58" s="35">
        <v>44</v>
      </c>
      <c r="J58" s="136">
        <f>IF(H58="","",H58*I58)</f>
        <v>0</v>
      </c>
    </row>
    <row r="59" spans="1:10">
      <c r="A59" s="140" t="s">
        <v>911</v>
      </c>
      <c r="B59" s="5" t="s">
        <v>990</v>
      </c>
      <c r="J59" s="136" t="str">
        <f t="shared" si="1"/>
        <v/>
      </c>
    </row>
    <row r="60" spans="1:10" ht="20.399999999999999">
      <c r="C60" s="16" t="s">
        <v>11</v>
      </c>
      <c r="D60" s="16" t="s">
        <v>636</v>
      </c>
      <c r="E60" s="17" t="s">
        <v>637</v>
      </c>
      <c r="G60" s="19" t="s">
        <v>70</v>
      </c>
      <c r="H60" s="35">
        <v>91</v>
      </c>
      <c r="J60" s="136">
        <f t="shared" si="1"/>
        <v>0</v>
      </c>
    </row>
    <row r="61" spans="1:10" ht="20.399999999999999">
      <c r="C61" s="16" t="s">
        <v>15</v>
      </c>
      <c r="D61" s="16" t="s">
        <v>638</v>
      </c>
      <c r="E61" s="17" t="s">
        <v>639</v>
      </c>
      <c r="G61" s="19" t="s">
        <v>70</v>
      </c>
      <c r="H61" s="35">
        <v>30</v>
      </c>
      <c r="J61" s="136">
        <f t="shared" si="1"/>
        <v>0</v>
      </c>
    </row>
    <row r="62" spans="1:10" ht="20.399999999999999">
      <c r="C62" s="16" t="s">
        <v>19</v>
      </c>
      <c r="D62" s="16" t="s">
        <v>640</v>
      </c>
      <c r="E62" s="17" t="s">
        <v>641</v>
      </c>
      <c r="G62" s="19" t="s">
        <v>70</v>
      </c>
      <c r="H62" s="35">
        <v>7</v>
      </c>
      <c r="J62" s="136">
        <f t="shared" si="1"/>
        <v>0</v>
      </c>
    </row>
    <row r="63" spans="1:10">
      <c r="A63" s="140" t="s">
        <v>912</v>
      </c>
      <c r="B63" s="5" t="s">
        <v>991</v>
      </c>
      <c r="J63" s="136" t="str">
        <f t="shared" si="1"/>
        <v/>
      </c>
    </row>
    <row r="64" spans="1:10">
      <c r="C64" s="16" t="s">
        <v>11</v>
      </c>
      <c r="D64" s="16" t="s">
        <v>642</v>
      </c>
      <c r="E64" s="17" t="s">
        <v>643</v>
      </c>
      <c r="G64" s="19" t="s">
        <v>29</v>
      </c>
      <c r="H64" s="35">
        <v>4</v>
      </c>
      <c r="J64" s="136">
        <f t="shared" si="1"/>
        <v>0</v>
      </c>
    </row>
    <row r="65" spans="1:10">
      <c r="A65" s="140" t="s">
        <v>913</v>
      </c>
      <c r="B65" s="5" t="s">
        <v>992</v>
      </c>
      <c r="J65" s="136" t="str">
        <f t="shared" si="1"/>
        <v/>
      </c>
    </row>
    <row r="66" spans="1:10">
      <c r="A66" s="140" t="s">
        <v>914</v>
      </c>
      <c r="B66" s="5" t="s">
        <v>993</v>
      </c>
      <c r="J66" s="136" t="str">
        <f t="shared" si="1"/>
        <v/>
      </c>
    </row>
    <row r="67" spans="1:10">
      <c r="C67" s="16" t="s">
        <v>11</v>
      </c>
      <c r="D67" s="16" t="s">
        <v>644</v>
      </c>
      <c r="E67" s="17" t="s">
        <v>645</v>
      </c>
      <c r="G67" s="19" t="s">
        <v>70</v>
      </c>
      <c r="H67" s="35">
        <v>61</v>
      </c>
      <c r="J67" s="136">
        <f t="shared" si="1"/>
        <v>0</v>
      </c>
    </row>
    <row r="68" spans="1:10" ht="20.399999999999999">
      <c r="C68" s="16" t="s">
        <v>15</v>
      </c>
      <c r="D68" s="16" t="s">
        <v>648</v>
      </c>
      <c r="E68" s="17" t="s">
        <v>649</v>
      </c>
      <c r="G68" s="19" t="s">
        <v>26</v>
      </c>
      <c r="H68" s="35">
        <v>21</v>
      </c>
      <c r="J68" s="136">
        <f t="shared" si="1"/>
        <v>0</v>
      </c>
    </row>
    <row r="69" spans="1:10" ht="20.399999999999999">
      <c r="C69" s="16" t="s">
        <v>19</v>
      </c>
      <c r="D69" s="16" t="s">
        <v>726</v>
      </c>
      <c r="E69" s="17" t="s">
        <v>727</v>
      </c>
      <c r="G69" s="19" t="s">
        <v>70</v>
      </c>
      <c r="H69" s="35">
        <v>59</v>
      </c>
      <c r="J69" s="136">
        <f t="shared" ref="J69:J72" si="2">IF(H69="","",H69*I69)</f>
        <v>0</v>
      </c>
    </row>
    <row r="70" spans="1:10">
      <c r="A70" s="140" t="s">
        <v>915</v>
      </c>
      <c r="B70" s="5" t="s">
        <v>995</v>
      </c>
      <c r="J70" s="136" t="str">
        <f t="shared" si="2"/>
        <v/>
      </c>
    </row>
    <row r="71" spans="1:10" ht="20.399999999999999">
      <c r="C71" s="16" t="s">
        <v>11</v>
      </c>
      <c r="D71" s="16" t="s">
        <v>728</v>
      </c>
      <c r="E71" s="17" t="s">
        <v>841</v>
      </c>
      <c r="G71" s="19" t="s">
        <v>70</v>
      </c>
      <c r="H71" s="35">
        <v>27</v>
      </c>
      <c r="J71" s="136">
        <f t="shared" si="2"/>
        <v>0</v>
      </c>
    </row>
    <row r="72" spans="1:10" ht="20.399999999999999">
      <c r="C72" s="16" t="s">
        <v>15</v>
      </c>
      <c r="D72" s="16" t="s">
        <v>654</v>
      </c>
      <c r="E72" s="17" t="s">
        <v>839</v>
      </c>
      <c r="F72" s="18" t="s">
        <v>656</v>
      </c>
      <c r="G72" s="19" t="s">
        <v>70</v>
      </c>
      <c r="H72" s="35">
        <v>27</v>
      </c>
      <c r="J72" s="136">
        <f t="shared" si="2"/>
        <v>0</v>
      </c>
    </row>
    <row r="73" spans="1:10" ht="30.6">
      <c r="C73" s="16" t="s">
        <v>19</v>
      </c>
      <c r="D73" s="16" t="s">
        <v>729</v>
      </c>
      <c r="E73" s="17" t="s">
        <v>842</v>
      </c>
      <c r="G73" s="19" t="s">
        <v>70</v>
      </c>
      <c r="H73" s="35">
        <v>111</v>
      </c>
      <c r="J73" s="136">
        <f>IF(H73="","",H73*I73)</f>
        <v>0</v>
      </c>
    </row>
    <row r="74" spans="1:10">
      <c r="A74" s="140" t="s">
        <v>916</v>
      </c>
      <c r="B74" s="5" t="s">
        <v>996</v>
      </c>
      <c r="J74" s="136" t="str">
        <f t="shared" ref="J74:J90" si="3">IF(H74="","",H74*I74)</f>
        <v/>
      </c>
    </row>
    <row r="75" spans="1:10" ht="20.399999999999999">
      <c r="C75" s="16" t="s">
        <v>11</v>
      </c>
      <c r="D75" s="16" t="s">
        <v>660</v>
      </c>
      <c r="E75" s="17" t="s">
        <v>661</v>
      </c>
      <c r="G75" s="19" t="s">
        <v>17</v>
      </c>
      <c r="H75" s="35">
        <v>7</v>
      </c>
      <c r="J75" s="136">
        <f t="shared" si="3"/>
        <v>0</v>
      </c>
    </row>
    <row r="76" spans="1:10" ht="20.399999999999999">
      <c r="C76" s="16" t="s">
        <v>15</v>
      </c>
      <c r="D76" s="16" t="s">
        <v>730</v>
      </c>
      <c r="E76" s="17" t="s">
        <v>731</v>
      </c>
      <c r="G76" s="19" t="s">
        <v>17</v>
      </c>
      <c r="H76" s="35">
        <v>7</v>
      </c>
      <c r="J76" s="136">
        <f t="shared" si="3"/>
        <v>0</v>
      </c>
    </row>
    <row r="77" spans="1:10" ht="20.399999999999999">
      <c r="C77" s="16" t="s">
        <v>19</v>
      </c>
      <c r="D77" s="16" t="s">
        <v>843</v>
      </c>
      <c r="E77" s="17" t="s">
        <v>844</v>
      </c>
      <c r="G77" s="19" t="s">
        <v>36</v>
      </c>
      <c r="H77" s="35">
        <v>1</v>
      </c>
      <c r="J77" s="136">
        <f t="shared" si="3"/>
        <v>0</v>
      </c>
    </row>
    <row r="78" spans="1:10" ht="20.399999999999999">
      <c r="C78" s="16" t="s">
        <v>22</v>
      </c>
      <c r="D78" s="16" t="s">
        <v>732</v>
      </c>
      <c r="E78" s="17" t="s">
        <v>733</v>
      </c>
      <c r="G78" s="19" t="s">
        <v>17</v>
      </c>
      <c r="H78" s="35">
        <v>1</v>
      </c>
      <c r="J78" s="136">
        <f t="shared" si="3"/>
        <v>0</v>
      </c>
    </row>
    <row r="79" spans="1:10" ht="20.399999999999999">
      <c r="C79" s="16" t="s">
        <v>37</v>
      </c>
      <c r="D79" s="16" t="s">
        <v>845</v>
      </c>
      <c r="E79" s="17" t="s">
        <v>846</v>
      </c>
      <c r="G79" s="19" t="s">
        <v>17</v>
      </c>
      <c r="H79" s="35">
        <v>1</v>
      </c>
      <c r="J79" s="136">
        <f t="shared" si="3"/>
        <v>0</v>
      </c>
    </row>
    <row r="80" spans="1:10">
      <c r="C80" s="16" t="s">
        <v>92</v>
      </c>
      <c r="D80" s="16" t="s">
        <v>734</v>
      </c>
      <c r="E80" s="17" t="s">
        <v>665</v>
      </c>
      <c r="G80" s="19" t="s">
        <v>17</v>
      </c>
      <c r="H80" s="35">
        <v>3</v>
      </c>
      <c r="J80" s="136">
        <f t="shared" si="3"/>
        <v>0</v>
      </c>
    </row>
    <row r="81" spans="1:10" ht="20.399999999999999">
      <c r="C81" s="16" t="s">
        <v>96</v>
      </c>
      <c r="D81" s="16" t="s">
        <v>847</v>
      </c>
      <c r="E81" s="17" t="s">
        <v>848</v>
      </c>
      <c r="G81" s="19" t="s">
        <v>17</v>
      </c>
      <c r="H81" s="35">
        <v>2</v>
      </c>
      <c r="J81" s="136">
        <f t="shared" si="3"/>
        <v>0</v>
      </c>
    </row>
    <row r="82" spans="1:10" ht="20.399999999999999">
      <c r="C82" s="16" t="s">
        <v>100</v>
      </c>
      <c r="D82" s="16" t="s">
        <v>735</v>
      </c>
      <c r="E82" s="17" t="s">
        <v>736</v>
      </c>
      <c r="G82" s="19" t="s">
        <v>17</v>
      </c>
      <c r="H82" s="35">
        <v>4</v>
      </c>
      <c r="J82" s="136">
        <f t="shared" si="3"/>
        <v>0</v>
      </c>
    </row>
    <row r="83" spans="1:10">
      <c r="C83" s="16" t="s">
        <v>104</v>
      </c>
      <c r="D83" s="16" t="s">
        <v>737</v>
      </c>
      <c r="E83" s="17" t="s">
        <v>738</v>
      </c>
      <c r="G83" s="19" t="s">
        <v>17</v>
      </c>
      <c r="H83" s="35">
        <v>4</v>
      </c>
      <c r="J83" s="136">
        <f t="shared" si="3"/>
        <v>0</v>
      </c>
    </row>
    <row r="84" spans="1:10" ht="20.399999999999999">
      <c r="C84" s="16" t="s">
        <v>108</v>
      </c>
      <c r="D84" s="16" t="s">
        <v>739</v>
      </c>
      <c r="E84" s="17" t="s">
        <v>740</v>
      </c>
      <c r="G84" s="19" t="s">
        <v>17</v>
      </c>
      <c r="H84" s="35">
        <v>1</v>
      </c>
      <c r="J84" s="136">
        <f t="shared" si="3"/>
        <v>0</v>
      </c>
    </row>
    <row r="85" spans="1:10" ht="20.399999999999999">
      <c r="C85" s="16" t="s">
        <v>386</v>
      </c>
      <c r="D85" s="16" t="s">
        <v>662</v>
      </c>
      <c r="E85" s="17" t="s">
        <v>663</v>
      </c>
      <c r="G85" s="19" t="s">
        <v>17</v>
      </c>
      <c r="H85" s="35">
        <v>2</v>
      </c>
      <c r="J85" s="136">
        <f t="shared" si="3"/>
        <v>0</v>
      </c>
    </row>
    <row r="86" spans="1:10">
      <c r="A86" s="140" t="s">
        <v>917</v>
      </c>
      <c r="B86" s="5" t="s">
        <v>1005</v>
      </c>
      <c r="J86" s="136" t="str">
        <f t="shared" si="3"/>
        <v/>
      </c>
    </row>
    <row r="87" spans="1:10">
      <c r="A87" s="140" t="s">
        <v>918</v>
      </c>
      <c r="B87" s="5" t="s">
        <v>1006</v>
      </c>
      <c r="J87" s="136" t="str">
        <f t="shared" si="3"/>
        <v/>
      </c>
    </row>
    <row r="88" spans="1:10" ht="20.399999999999999">
      <c r="C88" s="16" t="s">
        <v>11</v>
      </c>
      <c r="D88" s="16" t="s">
        <v>692</v>
      </c>
      <c r="E88" s="17" t="s">
        <v>693</v>
      </c>
      <c r="G88" s="19" t="s">
        <v>36</v>
      </c>
      <c r="H88" s="35">
        <v>1</v>
      </c>
      <c r="J88" s="136">
        <f t="shared" si="3"/>
        <v>0</v>
      </c>
    </row>
    <row r="89" spans="1:10" ht="20.399999999999999">
      <c r="C89" s="16" t="s">
        <v>15</v>
      </c>
      <c r="D89" s="16" t="s">
        <v>694</v>
      </c>
      <c r="E89" s="17" t="s">
        <v>695</v>
      </c>
      <c r="G89" s="19" t="s">
        <v>17</v>
      </c>
      <c r="H89" s="35">
        <v>1</v>
      </c>
      <c r="J89" s="136">
        <f t="shared" si="3"/>
        <v>0</v>
      </c>
    </row>
    <row r="90" spans="1:10">
      <c r="A90" s="140" t="s">
        <v>919</v>
      </c>
      <c r="B90" s="5" t="s">
        <v>1007</v>
      </c>
      <c r="J90" s="136" t="str">
        <f t="shared" si="3"/>
        <v/>
      </c>
    </row>
    <row r="91" spans="1:10" ht="30.6">
      <c r="C91" s="16" t="s">
        <v>11</v>
      </c>
      <c r="D91" s="16" t="s">
        <v>741</v>
      </c>
      <c r="E91" s="17" t="s">
        <v>742</v>
      </c>
      <c r="G91" s="19" t="s">
        <v>70</v>
      </c>
      <c r="H91" s="35">
        <v>60</v>
      </c>
      <c r="J91" s="136">
        <f>IF(H91="","",H91*I91)</f>
        <v>0</v>
      </c>
    </row>
    <row r="92" spans="1:10" ht="40.799999999999997">
      <c r="C92" s="16" t="s">
        <v>15</v>
      </c>
      <c r="D92" s="16" t="s">
        <v>704</v>
      </c>
      <c r="E92" s="17" t="s">
        <v>705</v>
      </c>
      <c r="G92" s="19" t="s">
        <v>26</v>
      </c>
      <c r="H92" s="35">
        <v>16</v>
      </c>
      <c r="J92" s="136">
        <f t="shared" ref="J92:J97" si="4">IF(H92="","",H92*I92)</f>
        <v>0</v>
      </c>
    </row>
    <row r="93" spans="1:10">
      <c r="A93" s="140" t="s">
        <v>920</v>
      </c>
      <c r="B93" s="5" t="s">
        <v>1011</v>
      </c>
      <c r="J93" s="136" t="str">
        <f t="shared" si="4"/>
        <v/>
      </c>
    </row>
    <row r="94" spans="1:10" ht="20.399999999999999">
      <c r="C94" s="16" t="s">
        <v>11</v>
      </c>
      <c r="D94" s="16" t="s">
        <v>743</v>
      </c>
      <c r="E94" s="17" t="s">
        <v>744</v>
      </c>
      <c r="G94" s="19" t="s">
        <v>70</v>
      </c>
      <c r="H94" s="35">
        <v>55</v>
      </c>
      <c r="J94" s="136">
        <f t="shared" si="4"/>
        <v>0</v>
      </c>
    </row>
    <row r="95" spans="1:10">
      <c r="C95" s="16" t="s">
        <v>15</v>
      </c>
      <c r="D95" s="16" t="s">
        <v>745</v>
      </c>
      <c r="E95" s="17" t="s">
        <v>746</v>
      </c>
      <c r="G95" s="19" t="s">
        <v>17</v>
      </c>
      <c r="H95" s="35">
        <v>1</v>
      </c>
      <c r="J95" s="136">
        <f t="shared" si="4"/>
        <v>0</v>
      </c>
    </row>
    <row r="96" spans="1:10">
      <c r="C96" s="16" t="s">
        <v>19</v>
      </c>
      <c r="D96" s="16" t="s">
        <v>747</v>
      </c>
      <c r="E96" s="17" t="s">
        <v>748</v>
      </c>
      <c r="G96" s="19" t="s">
        <v>17</v>
      </c>
      <c r="H96" s="35">
        <v>8</v>
      </c>
      <c r="J96" s="136">
        <f t="shared" si="4"/>
        <v>0</v>
      </c>
    </row>
    <row r="97" spans="1:10">
      <c r="A97" s="140" t="s">
        <v>921</v>
      </c>
      <c r="B97" s="5" t="s">
        <v>1008</v>
      </c>
      <c r="J97" s="136" t="str">
        <f t="shared" si="4"/>
        <v/>
      </c>
    </row>
    <row r="99" spans="1:10">
      <c r="F99" s="7" t="s">
        <v>195</v>
      </c>
      <c r="G99" s="8"/>
      <c r="H99" s="33"/>
      <c r="I99" s="9"/>
      <c r="J99" s="135">
        <f>SUM(J3:J97)</f>
        <v>0</v>
      </c>
    </row>
    <row r="100" spans="1:10">
      <c r="F100" s="7" t="s">
        <v>196</v>
      </c>
      <c r="G100" s="8"/>
      <c r="H100" s="33"/>
      <c r="I100" s="9"/>
      <c r="J100" s="135">
        <f>INT(0.22*J99)</f>
        <v>0</v>
      </c>
    </row>
    <row r="101" spans="1:10">
      <c r="F101" s="7" t="s">
        <v>197</v>
      </c>
      <c r="G101" s="8"/>
      <c r="H101" s="33"/>
      <c r="I101" s="9"/>
      <c r="J101" s="135">
        <f>J100+J99</f>
        <v>0</v>
      </c>
    </row>
    <row r="104" spans="1:10">
      <c r="E104" s="65" t="s">
        <v>774</v>
      </c>
    </row>
    <row r="133" spans="6:10">
      <c r="F133" s="7"/>
      <c r="G133" s="8"/>
      <c r="H133" s="33"/>
      <c r="I133" s="9"/>
      <c r="J133" s="135"/>
    </row>
    <row r="134" spans="6:10">
      <c r="F134" s="7"/>
      <c r="G134" s="8"/>
      <c r="H134" s="33"/>
      <c r="I134" s="9"/>
      <c r="J134" s="135"/>
    </row>
    <row r="135" spans="6:10">
      <c r="F135" s="7"/>
      <c r="G135" s="8"/>
      <c r="H135" s="33"/>
      <c r="I135" s="9"/>
      <c r="J135" s="135"/>
    </row>
  </sheetData>
  <sheetProtection algorithmName="SHA-512" hashValue="nY/gb0+OqNG2yFpbRlURvBkV5AORWxG89+ib/trH6ikc7f/awDCqsjxTY40llg8tXF8FPzc9SYBhrxDcr14XeA==" saltValue="tBY7DpNGS7HCNsTgiQcLzw==" spinCount="100000" sheet="1" objects="1" scenarios="1"/>
  <protectedRanges>
    <protectedRange sqref="I8:I97" name="Obseg1"/>
  </protectedRange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10"/>
  <sheetViews>
    <sheetView zoomScaleNormal="100" workbookViewId="0">
      <selection activeCell="H6" sqref="H6"/>
    </sheetView>
  </sheetViews>
  <sheetFormatPr defaultColWidth="9.109375" defaultRowHeight="13.2"/>
  <cols>
    <col min="1" max="1" width="9.109375" style="117"/>
    <col min="2" max="2" width="5.88671875" style="5" customWidth="1"/>
    <col min="3" max="3" width="7.5546875" style="16" customWidth="1"/>
    <col min="4" max="4" width="10.109375" style="16" customWidth="1"/>
    <col min="5" max="5" width="49.5546875" style="17" customWidth="1"/>
    <col min="6" max="6" width="25.33203125" style="17" customWidth="1"/>
    <col min="7" max="7" width="7.5546875" style="16" customWidth="1"/>
    <col min="8" max="8" width="10.109375" style="52" customWidth="1"/>
    <col min="9" max="9" width="12.44140625" style="53" customWidth="1"/>
    <col min="10" max="10" width="12.44140625" style="54" customWidth="1"/>
    <col min="11" max="15" width="0" style="55" hidden="1" customWidth="1"/>
    <col min="16" max="257" width="9.109375" style="55"/>
    <col min="258" max="258" width="6" style="55" customWidth="1"/>
    <col min="259" max="259" width="7.5546875" style="55" customWidth="1"/>
    <col min="260" max="260" width="10.109375" style="55" customWidth="1"/>
    <col min="261" max="261" width="50.6640625" style="55" customWidth="1"/>
    <col min="262" max="262" width="25.33203125" style="55" customWidth="1"/>
    <col min="263" max="263" width="7.5546875" style="55" customWidth="1"/>
    <col min="264" max="264" width="10.109375" style="55" customWidth="1"/>
    <col min="265" max="266" width="12.5546875" style="55" customWidth="1"/>
    <col min="267" max="271" width="0" style="55" hidden="1" customWidth="1"/>
    <col min="272" max="513" width="9.109375" style="55"/>
    <col min="514" max="514" width="6" style="55" customWidth="1"/>
    <col min="515" max="515" width="7.5546875" style="55" customWidth="1"/>
    <col min="516" max="516" width="10.109375" style="55" customWidth="1"/>
    <col min="517" max="517" width="50.6640625" style="55" customWidth="1"/>
    <col min="518" max="518" width="25.33203125" style="55" customWidth="1"/>
    <col min="519" max="519" width="7.5546875" style="55" customWidth="1"/>
    <col min="520" max="520" width="10.109375" style="55" customWidth="1"/>
    <col min="521" max="522" width="12.5546875" style="55" customWidth="1"/>
    <col min="523" max="527" width="0" style="55" hidden="1" customWidth="1"/>
    <col min="528" max="769" width="9.109375" style="55"/>
    <col min="770" max="770" width="6" style="55" customWidth="1"/>
    <col min="771" max="771" width="7.5546875" style="55" customWidth="1"/>
    <col min="772" max="772" width="10.109375" style="55" customWidth="1"/>
    <col min="773" max="773" width="50.6640625" style="55" customWidth="1"/>
    <col min="774" max="774" width="25.33203125" style="55" customWidth="1"/>
    <col min="775" max="775" width="7.5546875" style="55" customWidth="1"/>
    <col min="776" max="776" width="10.109375" style="55" customWidth="1"/>
    <col min="777" max="778" width="12.5546875" style="55" customWidth="1"/>
    <col min="779" max="783" width="0" style="55" hidden="1" customWidth="1"/>
    <col min="784" max="1025" width="9.109375" style="55"/>
    <col min="1026" max="1026" width="6" style="55" customWidth="1"/>
    <col min="1027" max="1027" width="7.5546875" style="55" customWidth="1"/>
    <col min="1028" max="1028" width="10.109375" style="55" customWidth="1"/>
    <col min="1029" max="1029" width="50.6640625" style="55" customWidth="1"/>
    <col min="1030" max="1030" width="25.33203125" style="55" customWidth="1"/>
    <col min="1031" max="1031" width="7.5546875" style="55" customWidth="1"/>
    <col min="1032" max="1032" width="10.109375" style="55" customWidth="1"/>
    <col min="1033" max="1034" width="12.5546875" style="55" customWidth="1"/>
    <col min="1035" max="1039" width="0" style="55" hidden="1" customWidth="1"/>
    <col min="1040" max="1281" width="9.109375" style="55"/>
    <col min="1282" max="1282" width="6" style="55" customWidth="1"/>
    <col min="1283" max="1283" width="7.5546875" style="55" customWidth="1"/>
    <col min="1284" max="1284" width="10.109375" style="55" customWidth="1"/>
    <col min="1285" max="1285" width="50.6640625" style="55" customWidth="1"/>
    <col min="1286" max="1286" width="25.33203125" style="55" customWidth="1"/>
    <col min="1287" max="1287" width="7.5546875" style="55" customWidth="1"/>
    <col min="1288" max="1288" width="10.109375" style="55" customWidth="1"/>
    <col min="1289" max="1290" width="12.5546875" style="55" customWidth="1"/>
    <col min="1291" max="1295" width="0" style="55" hidden="1" customWidth="1"/>
    <col min="1296" max="1537" width="9.109375" style="55"/>
    <col min="1538" max="1538" width="6" style="55" customWidth="1"/>
    <col min="1539" max="1539" width="7.5546875" style="55" customWidth="1"/>
    <col min="1540" max="1540" width="10.109375" style="55" customWidth="1"/>
    <col min="1541" max="1541" width="50.6640625" style="55" customWidth="1"/>
    <col min="1542" max="1542" width="25.33203125" style="55" customWidth="1"/>
    <col min="1543" max="1543" width="7.5546875" style="55" customWidth="1"/>
    <col min="1544" max="1544" width="10.109375" style="55" customWidth="1"/>
    <col min="1545" max="1546" width="12.5546875" style="55" customWidth="1"/>
    <col min="1547" max="1551" width="0" style="55" hidden="1" customWidth="1"/>
    <col min="1552" max="1793" width="9.109375" style="55"/>
    <col min="1794" max="1794" width="6" style="55" customWidth="1"/>
    <col min="1795" max="1795" width="7.5546875" style="55" customWidth="1"/>
    <col min="1796" max="1796" width="10.109375" style="55" customWidth="1"/>
    <col min="1797" max="1797" width="50.6640625" style="55" customWidth="1"/>
    <col min="1798" max="1798" width="25.33203125" style="55" customWidth="1"/>
    <col min="1799" max="1799" width="7.5546875" style="55" customWidth="1"/>
    <col min="1800" max="1800" width="10.109375" style="55" customWidth="1"/>
    <col min="1801" max="1802" width="12.5546875" style="55" customWidth="1"/>
    <col min="1803" max="1807" width="0" style="55" hidden="1" customWidth="1"/>
    <col min="1808" max="2049" width="9.109375" style="55"/>
    <col min="2050" max="2050" width="6" style="55" customWidth="1"/>
    <col min="2051" max="2051" width="7.5546875" style="55" customWidth="1"/>
    <col min="2052" max="2052" width="10.109375" style="55" customWidth="1"/>
    <col min="2053" max="2053" width="50.6640625" style="55" customWidth="1"/>
    <col min="2054" max="2054" width="25.33203125" style="55" customWidth="1"/>
    <col min="2055" max="2055" width="7.5546875" style="55" customWidth="1"/>
    <col min="2056" max="2056" width="10.109375" style="55" customWidth="1"/>
    <col min="2057" max="2058" width="12.5546875" style="55" customWidth="1"/>
    <col min="2059" max="2063" width="0" style="55" hidden="1" customWidth="1"/>
    <col min="2064" max="2305" width="9.109375" style="55"/>
    <col min="2306" max="2306" width="6" style="55" customWidth="1"/>
    <col min="2307" max="2307" width="7.5546875" style="55" customWidth="1"/>
    <col min="2308" max="2308" width="10.109375" style="55" customWidth="1"/>
    <col min="2309" max="2309" width="50.6640625" style="55" customWidth="1"/>
    <col min="2310" max="2310" width="25.33203125" style="55" customWidth="1"/>
    <col min="2311" max="2311" width="7.5546875" style="55" customWidth="1"/>
    <col min="2312" max="2312" width="10.109375" style="55" customWidth="1"/>
    <col min="2313" max="2314" width="12.5546875" style="55" customWidth="1"/>
    <col min="2315" max="2319" width="0" style="55" hidden="1" customWidth="1"/>
    <col min="2320" max="2561" width="9.109375" style="55"/>
    <col min="2562" max="2562" width="6" style="55" customWidth="1"/>
    <col min="2563" max="2563" width="7.5546875" style="55" customWidth="1"/>
    <col min="2564" max="2564" width="10.109375" style="55" customWidth="1"/>
    <col min="2565" max="2565" width="50.6640625" style="55" customWidth="1"/>
    <col min="2566" max="2566" width="25.33203125" style="55" customWidth="1"/>
    <col min="2567" max="2567" width="7.5546875" style="55" customWidth="1"/>
    <col min="2568" max="2568" width="10.109375" style="55" customWidth="1"/>
    <col min="2569" max="2570" width="12.5546875" style="55" customWidth="1"/>
    <col min="2571" max="2575" width="0" style="55" hidden="1" customWidth="1"/>
    <col min="2576" max="2817" width="9.109375" style="55"/>
    <col min="2818" max="2818" width="6" style="55" customWidth="1"/>
    <col min="2819" max="2819" width="7.5546875" style="55" customWidth="1"/>
    <col min="2820" max="2820" width="10.109375" style="55" customWidth="1"/>
    <col min="2821" max="2821" width="50.6640625" style="55" customWidth="1"/>
    <col min="2822" max="2822" width="25.33203125" style="55" customWidth="1"/>
    <col min="2823" max="2823" width="7.5546875" style="55" customWidth="1"/>
    <col min="2824" max="2824" width="10.109375" style="55" customWidth="1"/>
    <col min="2825" max="2826" width="12.5546875" style="55" customWidth="1"/>
    <col min="2827" max="2831" width="0" style="55" hidden="1" customWidth="1"/>
    <col min="2832" max="3073" width="9.109375" style="55"/>
    <col min="3074" max="3074" width="6" style="55" customWidth="1"/>
    <col min="3075" max="3075" width="7.5546875" style="55" customWidth="1"/>
    <col min="3076" max="3076" width="10.109375" style="55" customWidth="1"/>
    <col min="3077" max="3077" width="50.6640625" style="55" customWidth="1"/>
    <col min="3078" max="3078" width="25.33203125" style="55" customWidth="1"/>
    <col min="3079" max="3079" width="7.5546875" style="55" customWidth="1"/>
    <col min="3080" max="3080" width="10.109375" style="55" customWidth="1"/>
    <col min="3081" max="3082" width="12.5546875" style="55" customWidth="1"/>
    <col min="3083" max="3087" width="0" style="55" hidden="1" customWidth="1"/>
    <col min="3088" max="3329" width="9.109375" style="55"/>
    <col min="3330" max="3330" width="6" style="55" customWidth="1"/>
    <col min="3331" max="3331" width="7.5546875" style="55" customWidth="1"/>
    <col min="3332" max="3332" width="10.109375" style="55" customWidth="1"/>
    <col min="3333" max="3333" width="50.6640625" style="55" customWidth="1"/>
    <col min="3334" max="3334" width="25.33203125" style="55" customWidth="1"/>
    <col min="3335" max="3335" width="7.5546875" style="55" customWidth="1"/>
    <col min="3336" max="3336" width="10.109375" style="55" customWidth="1"/>
    <col min="3337" max="3338" width="12.5546875" style="55" customWidth="1"/>
    <col min="3339" max="3343" width="0" style="55" hidden="1" customWidth="1"/>
    <col min="3344" max="3585" width="9.109375" style="55"/>
    <col min="3586" max="3586" width="6" style="55" customWidth="1"/>
    <col min="3587" max="3587" width="7.5546875" style="55" customWidth="1"/>
    <col min="3588" max="3588" width="10.109375" style="55" customWidth="1"/>
    <col min="3589" max="3589" width="50.6640625" style="55" customWidth="1"/>
    <col min="3590" max="3590" width="25.33203125" style="55" customWidth="1"/>
    <col min="3591" max="3591" width="7.5546875" style="55" customWidth="1"/>
    <col min="3592" max="3592" width="10.109375" style="55" customWidth="1"/>
    <col min="3593" max="3594" width="12.5546875" style="55" customWidth="1"/>
    <col min="3595" max="3599" width="0" style="55" hidden="1" customWidth="1"/>
    <col min="3600" max="3841" width="9.109375" style="55"/>
    <col min="3842" max="3842" width="6" style="55" customWidth="1"/>
    <col min="3843" max="3843" width="7.5546875" style="55" customWidth="1"/>
    <col min="3844" max="3844" width="10.109375" style="55" customWidth="1"/>
    <col min="3845" max="3845" width="50.6640625" style="55" customWidth="1"/>
    <col min="3846" max="3846" width="25.33203125" style="55" customWidth="1"/>
    <col min="3847" max="3847" width="7.5546875" style="55" customWidth="1"/>
    <col min="3848" max="3848" width="10.109375" style="55" customWidth="1"/>
    <col min="3849" max="3850" width="12.5546875" style="55" customWidth="1"/>
    <col min="3851" max="3855" width="0" style="55" hidden="1" customWidth="1"/>
    <col min="3856" max="4097" width="9.109375" style="55"/>
    <col min="4098" max="4098" width="6" style="55" customWidth="1"/>
    <col min="4099" max="4099" width="7.5546875" style="55" customWidth="1"/>
    <col min="4100" max="4100" width="10.109375" style="55" customWidth="1"/>
    <col min="4101" max="4101" width="50.6640625" style="55" customWidth="1"/>
    <col min="4102" max="4102" width="25.33203125" style="55" customWidth="1"/>
    <col min="4103" max="4103" width="7.5546875" style="55" customWidth="1"/>
    <col min="4104" max="4104" width="10.109375" style="55" customWidth="1"/>
    <col min="4105" max="4106" width="12.5546875" style="55" customWidth="1"/>
    <col min="4107" max="4111" width="0" style="55" hidden="1" customWidth="1"/>
    <col min="4112" max="4353" width="9.109375" style="55"/>
    <col min="4354" max="4354" width="6" style="55" customWidth="1"/>
    <col min="4355" max="4355" width="7.5546875" style="55" customWidth="1"/>
    <col min="4356" max="4356" width="10.109375" style="55" customWidth="1"/>
    <col min="4357" max="4357" width="50.6640625" style="55" customWidth="1"/>
    <col min="4358" max="4358" width="25.33203125" style="55" customWidth="1"/>
    <col min="4359" max="4359" width="7.5546875" style="55" customWidth="1"/>
    <col min="4360" max="4360" width="10.109375" style="55" customWidth="1"/>
    <col min="4361" max="4362" width="12.5546875" style="55" customWidth="1"/>
    <col min="4363" max="4367" width="0" style="55" hidden="1" customWidth="1"/>
    <col min="4368" max="4609" width="9.109375" style="55"/>
    <col min="4610" max="4610" width="6" style="55" customWidth="1"/>
    <col min="4611" max="4611" width="7.5546875" style="55" customWidth="1"/>
    <col min="4612" max="4612" width="10.109375" style="55" customWidth="1"/>
    <col min="4613" max="4613" width="50.6640625" style="55" customWidth="1"/>
    <col min="4614" max="4614" width="25.33203125" style="55" customWidth="1"/>
    <col min="4615" max="4615" width="7.5546875" style="55" customWidth="1"/>
    <col min="4616" max="4616" width="10.109375" style="55" customWidth="1"/>
    <col min="4617" max="4618" width="12.5546875" style="55" customWidth="1"/>
    <col min="4619" max="4623" width="0" style="55" hidden="1" customWidth="1"/>
    <col min="4624" max="4865" width="9.109375" style="55"/>
    <col min="4866" max="4866" width="6" style="55" customWidth="1"/>
    <col min="4867" max="4867" width="7.5546875" style="55" customWidth="1"/>
    <col min="4868" max="4868" width="10.109375" style="55" customWidth="1"/>
    <col min="4869" max="4869" width="50.6640625" style="55" customWidth="1"/>
    <col min="4870" max="4870" width="25.33203125" style="55" customWidth="1"/>
    <col min="4871" max="4871" width="7.5546875" style="55" customWidth="1"/>
    <col min="4872" max="4872" width="10.109375" style="55" customWidth="1"/>
    <col min="4873" max="4874" width="12.5546875" style="55" customWidth="1"/>
    <col min="4875" max="4879" width="0" style="55" hidden="1" customWidth="1"/>
    <col min="4880" max="5121" width="9.109375" style="55"/>
    <col min="5122" max="5122" width="6" style="55" customWidth="1"/>
    <col min="5123" max="5123" width="7.5546875" style="55" customWidth="1"/>
    <col min="5124" max="5124" width="10.109375" style="55" customWidth="1"/>
    <col min="5125" max="5125" width="50.6640625" style="55" customWidth="1"/>
    <col min="5126" max="5126" width="25.33203125" style="55" customWidth="1"/>
    <col min="5127" max="5127" width="7.5546875" style="55" customWidth="1"/>
    <col min="5128" max="5128" width="10.109375" style="55" customWidth="1"/>
    <col min="5129" max="5130" width="12.5546875" style="55" customWidth="1"/>
    <col min="5131" max="5135" width="0" style="55" hidden="1" customWidth="1"/>
    <col min="5136" max="5377" width="9.109375" style="55"/>
    <col min="5378" max="5378" width="6" style="55" customWidth="1"/>
    <col min="5379" max="5379" width="7.5546875" style="55" customWidth="1"/>
    <col min="5380" max="5380" width="10.109375" style="55" customWidth="1"/>
    <col min="5381" max="5381" width="50.6640625" style="55" customWidth="1"/>
    <col min="5382" max="5382" width="25.33203125" style="55" customWidth="1"/>
    <col min="5383" max="5383" width="7.5546875" style="55" customWidth="1"/>
    <col min="5384" max="5384" width="10.109375" style="55" customWidth="1"/>
    <col min="5385" max="5386" width="12.5546875" style="55" customWidth="1"/>
    <col min="5387" max="5391" width="0" style="55" hidden="1" customWidth="1"/>
    <col min="5392" max="5633" width="9.109375" style="55"/>
    <col min="5634" max="5634" width="6" style="55" customWidth="1"/>
    <col min="5635" max="5635" width="7.5546875" style="55" customWidth="1"/>
    <col min="5636" max="5636" width="10.109375" style="55" customWidth="1"/>
    <col min="5637" max="5637" width="50.6640625" style="55" customWidth="1"/>
    <col min="5638" max="5638" width="25.33203125" style="55" customWidth="1"/>
    <col min="5639" max="5639" width="7.5546875" style="55" customWidth="1"/>
    <col min="5640" max="5640" width="10.109375" style="55" customWidth="1"/>
    <col min="5641" max="5642" width="12.5546875" style="55" customWidth="1"/>
    <col min="5643" max="5647" width="0" style="55" hidden="1" customWidth="1"/>
    <col min="5648" max="5889" width="9.109375" style="55"/>
    <col min="5890" max="5890" width="6" style="55" customWidth="1"/>
    <col min="5891" max="5891" width="7.5546875" style="55" customWidth="1"/>
    <col min="5892" max="5892" width="10.109375" style="55" customWidth="1"/>
    <col min="5893" max="5893" width="50.6640625" style="55" customWidth="1"/>
    <col min="5894" max="5894" width="25.33203125" style="55" customWidth="1"/>
    <col min="5895" max="5895" width="7.5546875" style="55" customWidth="1"/>
    <col min="5896" max="5896" width="10.109375" style="55" customWidth="1"/>
    <col min="5897" max="5898" width="12.5546875" style="55" customWidth="1"/>
    <col min="5899" max="5903" width="0" style="55" hidden="1" customWidth="1"/>
    <col min="5904" max="6145" width="9.109375" style="55"/>
    <col min="6146" max="6146" width="6" style="55" customWidth="1"/>
    <col min="6147" max="6147" width="7.5546875" style="55" customWidth="1"/>
    <col min="6148" max="6148" width="10.109375" style="55" customWidth="1"/>
    <col min="6149" max="6149" width="50.6640625" style="55" customWidth="1"/>
    <col min="6150" max="6150" width="25.33203125" style="55" customWidth="1"/>
    <col min="6151" max="6151" width="7.5546875" style="55" customWidth="1"/>
    <col min="6152" max="6152" width="10.109375" style="55" customWidth="1"/>
    <col min="6153" max="6154" width="12.5546875" style="55" customWidth="1"/>
    <col min="6155" max="6159" width="0" style="55" hidden="1" customWidth="1"/>
    <col min="6160" max="6401" width="9.109375" style="55"/>
    <col min="6402" max="6402" width="6" style="55" customWidth="1"/>
    <col min="6403" max="6403" width="7.5546875" style="55" customWidth="1"/>
    <col min="6404" max="6404" width="10.109375" style="55" customWidth="1"/>
    <col min="6405" max="6405" width="50.6640625" style="55" customWidth="1"/>
    <col min="6406" max="6406" width="25.33203125" style="55" customWidth="1"/>
    <col min="6407" max="6407" width="7.5546875" style="55" customWidth="1"/>
    <col min="6408" max="6408" width="10.109375" style="55" customWidth="1"/>
    <col min="6409" max="6410" width="12.5546875" style="55" customWidth="1"/>
    <col min="6411" max="6415" width="0" style="55" hidden="1" customWidth="1"/>
    <col min="6416" max="6657" width="9.109375" style="55"/>
    <col min="6658" max="6658" width="6" style="55" customWidth="1"/>
    <col min="6659" max="6659" width="7.5546875" style="55" customWidth="1"/>
    <col min="6660" max="6660" width="10.109375" style="55" customWidth="1"/>
    <col min="6661" max="6661" width="50.6640625" style="55" customWidth="1"/>
    <col min="6662" max="6662" width="25.33203125" style="55" customWidth="1"/>
    <col min="6663" max="6663" width="7.5546875" style="55" customWidth="1"/>
    <col min="6664" max="6664" width="10.109375" style="55" customWidth="1"/>
    <col min="6665" max="6666" width="12.5546875" style="55" customWidth="1"/>
    <col min="6667" max="6671" width="0" style="55" hidden="1" customWidth="1"/>
    <col min="6672" max="6913" width="9.109375" style="55"/>
    <col min="6914" max="6914" width="6" style="55" customWidth="1"/>
    <col min="6915" max="6915" width="7.5546875" style="55" customWidth="1"/>
    <col min="6916" max="6916" width="10.109375" style="55" customWidth="1"/>
    <col min="6917" max="6917" width="50.6640625" style="55" customWidth="1"/>
    <col min="6918" max="6918" width="25.33203125" style="55" customWidth="1"/>
    <col min="6919" max="6919" width="7.5546875" style="55" customWidth="1"/>
    <col min="6920" max="6920" width="10.109375" style="55" customWidth="1"/>
    <col min="6921" max="6922" width="12.5546875" style="55" customWidth="1"/>
    <col min="6923" max="6927" width="0" style="55" hidden="1" customWidth="1"/>
    <col min="6928" max="7169" width="9.109375" style="55"/>
    <col min="7170" max="7170" width="6" style="55" customWidth="1"/>
    <col min="7171" max="7171" width="7.5546875" style="55" customWidth="1"/>
    <col min="7172" max="7172" width="10.109375" style="55" customWidth="1"/>
    <col min="7173" max="7173" width="50.6640625" style="55" customWidth="1"/>
    <col min="7174" max="7174" width="25.33203125" style="55" customWidth="1"/>
    <col min="7175" max="7175" width="7.5546875" style="55" customWidth="1"/>
    <col min="7176" max="7176" width="10.109375" style="55" customWidth="1"/>
    <col min="7177" max="7178" width="12.5546875" style="55" customWidth="1"/>
    <col min="7179" max="7183" width="0" style="55" hidden="1" customWidth="1"/>
    <col min="7184" max="7425" width="9.109375" style="55"/>
    <col min="7426" max="7426" width="6" style="55" customWidth="1"/>
    <col min="7427" max="7427" width="7.5546875" style="55" customWidth="1"/>
    <col min="7428" max="7428" width="10.109375" style="55" customWidth="1"/>
    <col min="7429" max="7429" width="50.6640625" style="55" customWidth="1"/>
    <col min="7430" max="7430" width="25.33203125" style="55" customWidth="1"/>
    <col min="7431" max="7431" width="7.5546875" style="55" customWidth="1"/>
    <col min="7432" max="7432" width="10.109375" style="55" customWidth="1"/>
    <col min="7433" max="7434" width="12.5546875" style="55" customWidth="1"/>
    <col min="7435" max="7439" width="0" style="55" hidden="1" customWidth="1"/>
    <col min="7440" max="7681" width="9.109375" style="55"/>
    <col min="7682" max="7682" width="6" style="55" customWidth="1"/>
    <col min="7683" max="7683" width="7.5546875" style="55" customWidth="1"/>
    <col min="7684" max="7684" width="10.109375" style="55" customWidth="1"/>
    <col min="7685" max="7685" width="50.6640625" style="55" customWidth="1"/>
    <col min="7686" max="7686" width="25.33203125" style="55" customWidth="1"/>
    <col min="7687" max="7687" width="7.5546875" style="55" customWidth="1"/>
    <col min="7688" max="7688" width="10.109375" style="55" customWidth="1"/>
    <col min="7689" max="7690" width="12.5546875" style="55" customWidth="1"/>
    <col min="7691" max="7695" width="0" style="55" hidden="1" customWidth="1"/>
    <col min="7696" max="7937" width="9.109375" style="55"/>
    <col min="7938" max="7938" width="6" style="55" customWidth="1"/>
    <col min="7939" max="7939" width="7.5546875" style="55" customWidth="1"/>
    <col min="7940" max="7940" width="10.109375" style="55" customWidth="1"/>
    <col min="7941" max="7941" width="50.6640625" style="55" customWidth="1"/>
    <col min="7942" max="7942" width="25.33203125" style="55" customWidth="1"/>
    <col min="7943" max="7943" width="7.5546875" style="55" customWidth="1"/>
    <col min="7944" max="7944" width="10.109375" style="55" customWidth="1"/>
    <col min="7945" max="7946" width="12.5546875" style="55" customWidth="1"/>
    <col min="7947" max="7951" width="0" style="55" hidden="1" customWidth="1"/>
    <col min="7952" max="8193" width="9.109375" style="55"/>
    <col min="8194" max="8194" width="6" style="55" customWidth="1"/>
    <col min="8195" max="8195" width="7.5546875" style="55" customWidth="1"/>
    <col min="8196" max="8196" width="10.109375" style="55" customWidth="1"/>
    <col min="8197" max="8197" width="50.6640625" style="55" customWidth="1"/>
    <col min="8198" max="8198" width="25.33203125" style="55" customWidth="1"/>
    <col min="8199" max="8199" width="7.5546875" style="55" customWidth="1"/>
    <col min="8200" max="8200" width="10.109375" style="55" customWidth="1"/>
    <col min="8201" max="8202" width="12.5546875" style="55" customWidth="1"/>
    <col min="8203" max="8207" width="0" style="55" hidden="1" customWidth="1"/>
    <col min="8208" max="8449" width="9.109375" style="55"/>
    <col min="8450" max="8450" width="6" style="55" customWidth="1"/>
    <col min="8451" max="8451" width="7.5546875" style="55" customWidth="1"/>
    <col min="8452" max="8452" width="10.109375" style="55" customWidth="1"/>
    <col min="8453" max="8453" width="50.6640625" style="55" customWidth="1"/>
    <col min="8454" max="8454" width="25.33203125" style="55" customWidth="1"/>
    <col min="8455" max="8455" width="7.5546875" style="55" customWidth="1"/>
    <col min="8456" max="8456" width="10.109375" style="55" customWidth="1"/>
    <col min="8457" max="8458" width="12.5546875" style="55" customWidth="1"/>
    <col min="8459" max="8463" width="0" style="55" hidden="1" customWidth="1"/>
    <col min="8464" max="8705" width="9.109375" style="55"/>
    <col min="8706" max="8706" width="6" style="55" customWidth="1"/>
    <col min="8707" max="8707" width="7.5546875" style="55" customWidth="1"/>
    <col min="8708" max="8708" width="10.109375" style="55" customWidth="1"/>
    <col min="8709" max="8709" width="50.6640625" style="55" customWidth="1"/>
    <col min="8710" max="8710" width="25.33203125" style="55" customWidth="1"/>
    <col min="8711" max="8711" width="7.5546875" style="55" customWidth="1"/>
    <col min="8712" max="8712" width="10.109375" style="55" customWidth="1"/>
    <col min="8713" max="8714" width="12.5546875" style="55" customWidth="1"/>
    <col min="8715" max="8719" width="0" style="55" hidden="1" customWidth="1"/>
    <col min="8720" max="8961" width="9.109375" style="55"/>
    <col min="8962" max="8962" width="6" style="55" customWidth="1"/>
    <col min="8963" max="8963" width="7.5546875" style="55" customWidth="1"/>
    <col min="8964" max="8964" width="10.109375" style="55" customWidth="1"/>
    <col min="8965" max="8965" width="50.6640625" style="55" customWidth="1"/>
    <col min="8966" max="8966" width="25.33203125" style="55" customWidth="1"/>
    <col min="8967" max="8967" width="7.5546875" style="55" customWidth="1"/>
    <col min="8968" max="8968" width="10.109375" style="55" customWidth="1"/>
    <col min="8969" max="8970" width="12.5546875" style="55" customWidth="1"/>
    <col min="8971" max="8975" width="0" style="55" hidden="1" customWidth="1"/>
    <col min="8976" max="9217" width="9.109375" style="55"/>
    <col min="9218" max="9218" width="6" style="55" customWidth="1"/>
    <col min="9219" max="9219" width="7.5546875" style="55" customWidth="1"/>
    <col min="9220" max="9220" width="10.109375" style="55" customWidth="1"/>
    <col min="9221" max="9221" width="50.6640625" style="55" customWidth="1"/>
    <col min="9222" max="9222" width="25.33203125" style="55" customWidth="1"/>
    <col min="9223" max="9223" width="7.5546875" style="55" customWidth="1"/>
    <col min="9224" max="9224" width="10.109375" style="55" customWidth="1"/>
    <col min="9225" max="9226" width="12.5546875" style="55" customWidth="1"/>
    <col min="9227" max="9231" width="0" style="55" hidden="1" customWidth="1"/>
    <col min="9232" max="9473" width="9.109375" style="55"/>
    <col min="9474" max="9474" width="6" style="55" customWidth="1"/>
    <col min="9475" max="9475" width="7.5546875" style="55" customWidth="1"/>
    <col min="9476" max="9476" width="10.109375" style="55" customWidth="1"/>
    <col min="9477" max="9477" width="50.6640625" style="55" customWidth="1"/>
    <col min="9478" max="9478" width="25.33203125" style="55" customWidth="1"/>
    <col min="9479" max="9479" width="7.5546875" style="55" customWidth="1"/>
    <col min="9480" max="9480" width="10.109375" style="55" customWidth="1"/>
    <col min="9481" max="9482" width="12.5546875" style="55" customWidth="1"/>
    <col min="9483" max="9487" width="0" style="55" hidden="1" customWidth="1"/>
    <col min="9488" max="9729" width="9.109375" style="55"/>
    <col min="9730" max="9730" width="6" style="55" customWidth="1"/>
    <col min="9731" max="9731" width="7.5546875" style="55" customWidth="1"/>
    <col min="9732" max="9732" width="10.109375" style="55" customWidth="1"/>
    <col min="9733" max="9733" width="50.6640625" style="55" customWidth="1"/>
    <col min="9734" max="9734" width="25.33203125" style="55" customWidth="1"/>
    <col min="9735" max="9735" width="7.5546875" style="55" customWidth="1"/>
    <col min="9736" max="9736" width="10.109375" style="55" customWidth="1"/>
    <col min="9737" max="9738" width="12.5546875" style="55" customWidth="1"/>
    <col min="9739" max="9743" width="0" style="55" hidden="1" customWidth="1"/>
    <col min="9744" max="9985" width="9.109375" style="55"/>
    <col min="9986" max="9986" width="6" style="55" customWidth="1"/>
    <col min="9987" max="9987" width="7.5546875" style="55" customWidth="1"/>
    <col min="9988" max="9988" width="10.109375" style="55" customWidth="1"/>
    <col min="9989" max="9989" width="50.6640625" style="55" customWidth="1"/>
    <col min="9990" max="9990" width="25.33203125" style="55" customWidth="1"/>
    <col min="9991" max="9991" width="7.5546875" style="55" customWidth="1"/>
    <col min="9992" max="9992" width="10.109375" style="55" customWidth="1"/>
    <col min="9993" max="9994" width="12.5546875" style="55" customWidth="1"/>
    <col min="9995" max="9999" width="0" style="55" hidden="1" customWidth="1"/>
    <col min="10000" max="10241" width="9.109375" style="55"/>
    <col min="10242" max="10242" width="6" style="55" customWidth="1"/>
    <col min="10243" max="10243" width="7.5546875" style="55" customWidth="1"/>
    <col min="10244" max="10244" width="10.109375" style="55" customWidth="1"/>
    <col min="10245" max="10245" width="50.6640625" style="55" customWidth="1"/>
    <col min="10246" max="10246" width="25.33203125" style="55" customWidth="1"/>
    <col min="10247" max="10247" width="7.5546875" style="55" customWidth="1"/>
    <col min="10248" max="10248" width="10.109375" style="55" customWidth="1"/>
    <col min="10249" max="10250" width="12.5546875" style="55" customWidth="1"/>
    <col min="10251" max="10255" width="0" style="55" hidden="1" customWidth="1"/>
    <col min="10256" max="10497" width="9.109375" style="55"/>
    <col min="10498" max="10498" width="6" style="55" customWidth="1"/>
    <col min="10499" max="10499" width="7.5546875" style="55" customWidth="1"/>
    <col min="10500" max="10500" width="10.109375" style="55" customWidth="1"/>
    <col min="10501" max="10501" width="50.6640625" style="55" customWidth="1"/>
    <col min="10502" max="10502" width="25.33203125" style="55" customWidth="1"/>
    <col min="10503" max="10503" width="7.5546875" style="55" customWidth="1"/>
    <col min="10504" max="10504" width="10.109375" style="55" customWidth="1"/>
    <col min="10505" max="10506" width="12.5546875" style="55" customWidth="1"/>
    <col min="10507" max="10511" width="0" style="55" hidden="1" customWidth="1"/>
    <col min="10512" max="10753" width="9.109375" style="55"/>
    <col min="10754" max="10754" width="6" style="55" customWidth="1"/>
    <col min="10755" max="10755" width="7.5546875" style="55" customWidth="1"/>
    <col min="10756" max="10756" width="10.109375" style="55" customWidth="1"/>
    <col min="10757" max="10757" width="50.6640625" style="55" customWidth="1"/>
    <col min="10758" max="10758" width="25.33203125" style="55" customWidth="1"/>
    <col min="10759" max="10759" width="7.5546875" style="55" customWidth="1"/>
    <col min="10760" max="10760" width="10.109375" style="55" customWidth="1"/>
    <col min="10761" max="10762" width="12.5546875" style="55" customWidth="1"/>
    <col min="10763" max="10767" width="0" style="55" hidden="1" customWidth="1"/>
    <col min="10768" max="11009" width="9.109375" style="55"/>
    <col min="11010" max="11010" width="6" style="55" customWidth="1"/>
    <col min="11011" max="11011" width="7.5546875" style="55" customWidth="1"/>
    <col min="11012" max="11012" width="10.109375" style="55" customWidth="1"/>
    <col min="11013" max="11013" width="50.6640625" style="55" customWidth="1"/>
    <col min="11014" max="11014" width="25.33203125" style="55" customWidth="1"/>
    <col min="11015" max="11015" width="7.5546875" style="55" customWidth="1"/>
    <col min="11016" max="11016" width="10.109375" style="55" customWidth="1"/>
    <col min="11017" max="11018" width="12.5546875" style="55" customWidth="1"/>
    <col min="11019" max="11023" width="0" style="55" hidden="1" customWidth="1"/>
    <col min="11024" max="11265" width="9.109375" style="55"/>
    <col min="11266" max="11266" width="6" style="55" customWidth="1"/>
    <col min="11267" max="11267" width="7.5546875" style="55" customWidth="1"/>
    <col min="11268" max="11268" width="10.109375" style="55" customWidth="1"/>
    <col min="11269" max="11269" width="50.6640625" style="55" customWidth="1"/>
    <col min="11270" max="11270" width="25.33203125" style="55" customWidth="1"/>
    <col min="11271" max="11271" width="7.5546875" style="55" customWidth="1"/>
    <col min="11272" max="11272" width="10.109375" style="55" customWidth="1"/>
    <col min="11273" max="11274" width="12.5546875" style="55" customWidth="1"/>
    <col min="11275" max="11279" width="0" style="55" hidden="1" customWidth="1"/>
    <col min="11280" max="11521" width="9.109375" style="55"/>
    <col min="11522" max="11522" width="6" style="55" customWidth="1"/>
    <col min="11523" max="11523" width="7.5546875" style="55" customWidth="1"/>
    <col min="11524" max="11524" width="10.109375" style="55" customWidth="1"/>
    <col min="11525" max="11525" width="50.6640625" style="55" customWidth="1"/>
    <col min="11526" max="11526" width="25.33203125" style="55" customWidth="1"/>
    <col min="11527" max="11527" width="7.5546875" style="55" customWidth="1"/>
    <col min="11528" max="11528" width="10.109375" style="55" customWidth="1"/>
    <col min="11529" max="11530" width="12.5546875" style="55" customWidth="1"/>
    <col min="11531" max="11535" width="0" style="55" hidden="1" customWidth="1"/>
    <col min="11536" max="11777" width="9.109375" style="55"/>
    <col min="11778" max="11778" width="6" style="55" customWidth="1"/>
    <col min="11779" max="11779" width="7.5546875" style="55" customWidth="1"/>
    <col min="11780" max="11780" width="10.109375" style="55" customWidth="1"/>
    <col min="11781" max="11781" width="50.6640625" style="55" customWidth="1"/>
    <col min="11782" max="11782" width="25.33203125" style="55" customWidth="1"/>
    <col min="11783" max="11783" width="7.5546875" style="55" customWidth="1"/>
    <col min="11784" max="11784" width="10.109375" style="55" customWidth="1"/>
    <col min="11785" max="11786" width="12.5546875" style="55" customWidth="1"/>
    <col min="11787" max="11791" width="0" style="55" hidden="1" customWidth="1"/>
    <col min="11792" max="12033" width="9.109375" style="55"/>
    <col min="12034" max="12034" width="6" style="55" customWidth="1"/>
    <col min="12035" max="12035" width="7.5546875" style="55" customWidth="1"/>
    <col min="12036" max="12036" width="10.109375" style="55" customWidth="1"/>
    <col min="12037" max="12037" width="50.6640625" style="55" customWidth="1"/>
    <col min="12038" max="12038" width="25.33203125" style="55" customWidth="1"/>
    <col min="12039" max="12039" width="7.5546875" style="55" customWidth="1"/>
    <col min="12040" max="12040" width="10.109375" style="55" customWidth="1"/>
    <col min="12041" max="12042" width="12.5546875" style="55" customWidth="1"/>
    <col min="12043" max="12047" width="0" style="55" hidden="1" customWidth="1"/>
    <col min="12048" max="12289" width="9.109375" style="55"/>
    <col min="12290" max="12290" width="6" style="55" customWidth="1"/>
    <col min="12291" max="12291" width="7.5546875" style="55" customWidth="1"/>
    <col min="12292" max="12292" width="10.109375" style="55" customWidth="1"/>
    <col min="12293" max="12293" width="50.6640625" style="55" customWidth="1"/>
    <col min="12294" max="12294" width="25.33203125" style="55" customWidth="1"/>
    <col min="12295" max="12295" width="7.5546875" style="55" customWidth="1"/>
    <col min="12296" max="12296" width="10.109375" style="55" customWidth="1"/>
    <col min="12297" max="12298" width="12.5546875" style="55" customWidth="1"/>
    <col min="12299" max="12303" width="0" style="55" hidden="1" customWidth="1"/>
    <col min="12304" max="12545" width="9.109375" style="55"/>
    <col min="12546" max="12546" width="6" style="55" customWidth="1"/>
    <col min="12547" max="12547" width="7.5546875" style="55" customWidth="1"/>
    <col min="12548" max="12548" width="10.109375" style="55" customWidth="1"/>
    <col min="12549" max="12549" width="50.6640625" style="55" customWidth="1"/>
    <col min="12550" max="12550" width="25.33203125" style="55" customWidth="1"/>
    <col min="12551" max="12551" width="7.5546875" style="55" customWidth="1"/>
    <col min="12552" max="12552" width="10.109375" style="55" customWidth="1"/>
    <col min="12553" max="12554" width="12.5546875" style="55" customWidth="1"/>
    <col min="12555" max="12559" width="0" style="55" hidden="1" customWidth="1"/>
    <col min="12560" max="12801" width="9.109375" style="55"/>
    <col min="12802" max="12802" width="6" style="55" customWidth="1"/>
    <col min="12803" max="12803" width="7.5546875" style="55" customWidth="1"/>
    <col min="12804" max="12804" width="10.109375" style="55" customWidth="1"/>
    <col min="12805" max="12805" width="50.6640625" style="55" customWidth="1"/>
    <col min="12806" max="12806" width="25.33203125" style="55" customWidth="1"/>
    <col min="12807" max="12807" width="7.5546875" style="55" customWidth="1"/>
    <col min="12808" max="12808" width="10.109375" style="55" customWidth="1"/>
    <col min="12809" max="12810" width="12.5546875" style="55" customWidth="1"/>
    <col min="12811" max="12815" width="0" style="55" hidden="1" customWidth="1"/>
    <col min="12816" max="13057" width="9.109375" style="55"/>
    <col min="13058" max="13058" width="6" style="55" customWidth="1"/>
    <col min="13059" max="13059" width="7.5546875" style="55" customWidth="1"/>
    <col min="13060" max="13060" width="10.109375" style="55" customWidth="1"/>
    <col min="13061" max="13061" width="50.6640625" style="55" customWidth="1"/>
    <col min="13062" max="13062" width="25.33203125" style="55" customWidth="1"/>
    <col min="13063" max="13063" width="7.5546875" style="55" customWidth="1"/>
    <col min="13064" max="13064" width="10.109375" style="55" customWidth="1"/>
    <col min="13065" max="13066" width="12.5546875" style="55" customWidth="1"/>
    <col min="13067" max="13071" width="0" style="55" hidden="1" customWidth="1"/>
    <col min="13072" max="13313" width="9.109375" style="55"/>
    <col min="13314" max="13314" width="6" style="55" customWidth="1"/>
    <col min="13315" max="13315" width="7.5546875" style="55" customWidth="1"/>
    <col min="13316" max="13316" width="10.109375" style="55" customWidth="1"/>
    <col min="13317" max="13317" width="50.6640625" style="55" customWidth="1"/>
    <col min="13318" max="13318" width="25.33203125" style="55" customWidth="1"/>
    <col min="13319" max="13319" width="7.5546875" style="55" customWidth="1"/>
    <col min="13320" max="13320" width="10.109375" style="55" customWidth="1"/>
    <col min="13321" max="13322" width="12.5546875" style="55" customWidth="1"/>
    <col min="13323" max="13327" width="0" style="55" hidden="1" customWidth="1"/>
    <col min="13328" max="13569" width="9.109375" style="55"/>
    <col min="13570" max="13570" width="6" style="55" customWidth="1"/>
    <col min="13571" max="13571" width="7.5546875" style="55" customWidth="1"/>
    <col min="13572" max="13572" width="10.109375" style="55" customWidth="1"/>
    <col min="13573" max="13573" width="50.6640625" style="55" customWidth="1"/>
    <col min="13574" max="13574" width="25.33203125" style="55" customWidth="1"/>
    <col min="13575" max="13575" width="7.5546875" style="55" customWidth="1"/>
    <col min="13576" max="13576" width="10.109375" style="55" customWidth="1"/>
    <col min="13577" max="13578" width="12.5546875" style="55" customWidth="1"/>
    <col min="13579" max="13583" width="0" style="55" hidden="1" customWidth="1"/>
    <col min="13584" max="13825" width="9.109375" style="55"/>
    <col min="13826" max="13826" width="6" style="55" customWidth="1"/>
    <col min="13827" max="13827" width="7.5546875" style="55" customWidth="1"/>
    <col min="13828" max="13828" width="10.109375" style="55" customWidth="1"/>
    <col min="13829" max="13829" width="50.6640625" style="55" customWidth="1"/>
    <col min="13830" max="13830" width="25.33203125" style="55" customWidth="1"/>
    <col min="13831" max="13831" width="7.5546875" style="55" customWidth="1"/>
    <col min="13832" max="13832" width="10.109375" style="55" customWidth="1"/>
    <col min="13833" max="13834" width="12.5546875" style="55" customWidth="1"/>
    <col min="13835" max="13839" width="0" style="55" hidden="1" customWidth="1"/>
    <col min="13840" max="14081" width="9.109375" style="55"/>
    <col min="14082" max="14082" width="6" style="55" customWidth="1"/>
    <col min="14083" max="14083" width="7.5546875" style="55" customWidth="1"/>
    <col min="14084" max="14084" width="10.109375" style="55" customWidth="1"/>
    <col min="14085" max="14085" width="50.6640625" style="55" customWidth="1"/>
    <col min="14086" max="14086" width="25.33203125" style="55" customWidth="1"/>
    <col min="14087" max="14087" width="7.5546875" style="55" customWidth="1"/>
    <col min="14088" max="14088" width="10.109375" style="55" customWidth="1"/>
    <col min="14089" max="14090" width="12.5546875" style="55" customWidth="1"/>
    <col min="14091" max="14095" width="0" style="55" hidden="1" customWidth="1"/>
    <col min="14096" max="14337" width="9.109375" style="55"/>
    <col min="14338" max="14338" width="6" style="55" customWidth="1"/>
    <col min="14339" max="14339" width="7.5546875" style="55" customWidth="1"/>
    <col min="14340" max="14340" width="10.109375" style="55" customWidth="1"/>
    <col min="14341" max="14341" width="50.6640625" style="55" customWidth="1"/>
    <col min="14342" max="14342" width="25.33203125" style="55" customWidth="1"/>
    <col min="14343" max="14343" width="7.5546875" style="55" customWidth="1"/>
    <col min="14344" max="14344" width="10.109375" style="55" customWidth="1"/>
    <col min="14345" max="14346" width="12.5546875" style="55" customWidth="1"/>
    <col min="14347" max="14351" width="0" style="55" hidden="1" customWidth="1"/>
    <col min="14352" max="14593" width="9.109375" style="55"/>
    <col min="14594" max="14594" width="6" style="55" customWidth="1"/>
    <col min="14595" max="14595" width="7.5546875" style="55" customWidth="1"/>
    <col min="14596" max="14596" width="10.109375" style="55" customWidth="1"/>
    <col min="14597" max="14597" width="50.6640625" style="55" customWidth="1"/>
    <col min="14598" max="14598" width="25.33203125" style="55" customWidth="1"/>
    <col min="14599" max="14599" width="7.5546875" style="55" customWidth="1"/>
    <col min="14600" max="14600" width="10.109375" style="55" customWidth="1"/>
    <col min="14601" max="14602" width="12.5546875" style="55" customWidth="1"/>
    <col min="14603" max="14607" width="0" style="55" hidden="1" customWidth="1"/>
    <col min="14608" max="14849" width="9.109375" style="55"/>
    <col min="14850" max="14850" width="6" style="55" customWidth="1"/>
    <col min="14851" max="14851" width="7.5546875" style="55" customWidth="1"/>
    <col min="14852" max="14852" width="10.109375" style="55" customWidth="1"/>
    <col min="14853" max="14853" width="50.6640625" style="55" customWidth="1"/>
    <col min="14854" max="14854" width="25.33203125" style="55" customWidth="1"/>
    <col min="14855" max="14855" width="7.5546875" style="55" customWidth="1"/>
    <col min="14856" max="14856" width="10.109375" style="55" customWidth="1"/>
    <col min="14857" max="14858" width="12.5546875" style="55" customWidth="1"/>
    <col min="14859" max="14863" width="0" style="55" hidden="1" customWidth="1"/>
    <col min="14864" max="15105" width="9.109375" style="55"/>
    <col min="15106" max="15106" width="6" style="55" customWidth="1"/>
    <col min="15107" max="15107" width="7.5546875" style="55" customWidth="1"/>
    <col min="15108" max="15108" width="10.109375" style="55" customWidth="1"/>
    <col min="15109" max="15109" width="50.6640625" style="55" customWidth="1"/>
    <col min="15110" max="15110" width="25.33203125" style="55" customWidth="1"/>
    <col min="15111" max="15111" width="7.5546875" style="55" customWidth="1"/>
    <col min="15112" max="15112" width="10.109375" style="55" customWidth="1"/>
    <col min="15113" max="15114" width="12.5546875" style="55" customWidth="1"/>
    <col min="15115" max="15119" width="0" style="55" hidden="1" customWidth="1"/>
    <col min="15120" max="15361" width="9.109375" style="55"/>
    <col min="15362" max="15362" width="6" style="55" customWidth="1"/>
    <col min="15363" max="15363" width="7.5546875" style="55" customWidth="1"/>
    <col min="15364" max="15364" width="10.109375" style="55" customWidth="1"/>
    <col min="15365" max="15365" width="50.6640625" style="55" customWidth="1"/>
    <col min="15366" max="15366" width="25.33203125" style="55" customWidth="1"/>
    <col min="15367" max="15367" width="7.5546875" style="55" customWidth="1"/>
    <col min="15368" max="15368" width="10.109375" style="55" customWidth="1"/>
    <col min="15369" max="15370" width="12.5546875" style="55" customWidth="1"/>
    <col min="15371" max="15375" width="0" style="55" hidden="1" customWidth="1"/>
    <col min="15376" max="15617" width="9.109375" style="55"/>
    <col min="15618" max="15618" width="6" style="55" customWidth="1"/>
    <col min="15619" max="15619" width="7.5546875" style="55" customWidth="1"/>
    <col min="15620" max="15620" width="10.109375" style="55" customWidth="1"/>
    <col min="15621" max="15621" width="50.6640625" style="55" customWidth="1"/>
    <col min="15622" max="15622" width="25.33203125" style="55" customWidth="1"/>
    <col min="15623" max="15623" width="7.5546875" style="55" customWidth="1"/>
    <col min="15624" max="15624" width="10.109375" style="55" customWidth="1"/>
    <col min="15625" max="15626" width="12.5546875" style="55" customWidth="1"/>
    <col min="15627" max="15631" width="0" style="55" hidden="1" customWidth="1"/>
    <col min="15632" max="15873" width="9.109375" style="55"/>
    <col min="15874" max="15874" width="6" style="55" customWidth="1"/>
    <col min="15875" max="15875" width="7.5546875" style="55" customWidth="1"/>
    <col min="15876" max="15876" width="10.109375" style="55" customWidth="1"/>
    <col min="15877" max="15877" width="50.6640625" style="55" customWidth="1"/>
    <col min="15878" max="15878" width="25.33203125" style="55" customWidth="1"/>
    <col min="15879" max="15879" width="7.5546875" style="55" customWidth="1"/>
    <col min="15880" max="15880" width="10.109375" style="55" customWidth="1"/>
    <col min="15881" max="15882" width="12.5546875" style="55" customWidth="1"/>
    <col min="15883" max="15887" width="0" style="55" hidden="1" customWidth="1"/>
    <col min="15888" max="16129" width="9.109375" style="55"/>
    <col min="16130" max="16130" width="6" style="55" customWidth="1"/>
    <col min="16131" max="16131" width="7.5546875" style="55" customWidth="1"/>
    <col min="16132" max="16132" width="10.109375" style="55" customWidth="1"/>
    <col min="16133" max="16133" width="50.6640625" style="55" customWidth="1"/>
    <col min="16134" max="16134" width="25.33203125" style="55" customWidth="1"/>
    <col min="16135" max="16135" width="7.5546875" style="55" customWidth="1"/>
    <col min="16136" max="16136" width="10.109375" style="55" customWidth="1"/>
    <col min="16137" max="16138" width="12.5546875" style="55" customWidth="1"/>
    <col min="16139" max="16143" width="0" style="55" hidden="1" customWidth="1"/>
    <col min="16144" max="16384" width="9.109375" style="55"/>
  </cols>
  <sheetData>
    <row r="1" spans="1:14" ht="16.2" thickBot="1">
      <c r="E1" s="158" t="s">
        <v>1111</v>
      </c>
    </row>
    <row r="2" spans="1:14" s="47" customFormat="1" ht="16.2" thickBot="1">
      <c r="A2" s="116" t="s">
        <v>812</v>
      </c>
      <c r="B2" s="11" t="s">
        <v>3</v>
      </c>
      <c r="C2" s="11" t="s">
        <v>4</v>
      </c>
      <c r="D2" s="11" t="s">
        <v>5</v>
      </c>
      <c r="E2" s="48" t="s">
        <v>9</v>
      </c>
      <c r="F2" s="48" t="s">
        <v>10</v>
      </c>
      <c r="G2" s="11" t="s">
        <v>6</v>
      </c>
      <c r="H2" s="49" t="s">
        <v>7</v>
      </c>
      <c r="I2" s="50" t="s">
        <v>8</v>
      </c>
      <c r="J2" s="51" t="s">
        <v>0</v>
      </c>
    </row>
    <row r="3" spans="1:14">
      <c r="A3" s="117" t="s">
        <v>922</v>
      </c>
      <c r="B3" s="5" t="s">
        <v>1012</v>
      </c>
      <c r="J3" s="54" t="str">
        <f>IF(H3="","",H3*I3)</f>
        <v/>
      </c>
      <c r="K3" s="55">
        <v>1679</v>
      </c>
    </row>
    <row r="4" spans="1:14">
      <c r="A4" s="117" t="s">
        <v>219</v>
      </c>
      <c r="B4" s="5" t="s">
        <v>1013</v>
      </c>
      <c r="J4" s="54" t="str">
        <f t="shared" ref="J4:J64" si="0">IF(H4="","",H4*I4)</f>
        <v/>
      </c>
      <c r="K4" s="55">
        <v>1680</v>
      </c>
    </row>
    <row r="5" spans="1:14">
      <c r="A5" s="117" t="s">
        <v>923</v>
      </c>
      <c r="B5" s="5" t="s">
        <v>977</v>
      </c>
      <c r="J5" s="54" t="str">
        <f t="shared" si="0"/>
        <v/>
      </c>
      <c r="K5" s="55">
        <v>1681</v>
      </c>
    </row>
    <row r="6" spans="1:14" ht="20.399999999999999">
      <c r="C6" s="16" t="s">
        <v>11</v>
      </c>
      <c r="D6" s="16" t="s">
        <v>12</v>
      </c>
      <c r="E6" s="17" t="s">
        <v>14</v>
      </c>
      <c r="G6" s="16" t="s">
        <v>13</v>
      </c>
      <c r="H6" s="52">
        <v>0.04</v>
      </c>
      <c r="I6" s="56"/>
      <c r="J6" s="54">
        <f t="shared" si="0"/>
        <v>0</v>
      </c>
      <c r="K6" s="55">
        <v>3780</v>
      </c>
      <c r="L6" s="55">
        <v>1681</v>
      </c>
      <c r="N6" s="55">
        <v>4926</v>
      </c>
    </row>
    <row r="7" spans="1:14" ht="20.399999999999999">
      <c r="C7" s="16" t="s">
        <v>15</v>
      </c>
      <c r="D7" s="16" t="s">
        <v>16</v>
      </c>
      <c r="E7" s="17" t="s">
        <v>18</v>
      </c>
      <c r="G7" s="16" t="s">
        <v>17</v>
      </c>
      <c r="H7" s="52">
        <v>3</v>
      </c>
      <c r="J7" s="54">
        <f t="shared" si="0"/>
        <v>0</v>
      </c>
      <c r="K7" s="55">
        <v>3781</v>
      </c>
      <c r="L7" s="55">
        <v>1681</v>
      </c>
      <c r="N7" s="55">
        <v>4936</v>
      </c>
    </row>
    <row r="8" spans="1:14" ht="20.399999999999999">
      <c r="C8" s="16" t="s">
        <v>19</v>
      </c>
      <c r="D8" s="16" t="s">
        <v>20</v>
      </c>
      <c r="E8" s="17" t="s">
        <v>21</v>
      </c>
      <c r="G8" s="16" t="s">
        <v>17</v>
      </c>
      <c r="H8" s="52">
        <v>1</v>
      </c>
      <c r="J8" s="54">
        <f t="shared" si="0"/>
        <v>0</v>
      </c>
      <c r="K8" s="55">
        <v>3782</v>
      </c>
      <c r="L8" s="55">
        <v>1681</v>
      </c>
      <c r="N8" s="55">
        <v>4944</v>
      </c>
    </row>
    <row r="9" spans="1:14" ht="20.399999999999999">
      <c r="C9" s="16" t="s">
        <v>22</v>
      </c>
      <c r="D9" s="16" t="s">
        <v>23</v>
      </c>
      <c r="E9" s="17" t="s">
        <v>24</v>
      </c>
      <c r="G9" s="16" t="s">
        <v>17</v>
      </c>
      <c r="H9" s="52">
        <v>1</v>
      </c>
      <c r="I9" s="56"/>
      <c r="J9" s="54">
        <f t="shared" si="0"/>
        <v>0</v>
      </c>
      <c r="K9" s="55">
        <v>3783</v>
      </c>
      <c r="L9" s="55">
        <v>1681</v>
      </c>
      <c r="N9" s="55">
        <v>4945</v>
      </c>
    </row>
    <row r="10" spans="1:14">
      <c r="A10" s="117" t="s">
        <v>924</v>
      </c>
      <c r="B10" s="5" t="s">
        <v>978</v>
      </c>
      <c r="I10" s="56"/>
      <c r="J10" s="54" t="str">
        <f t="shared" si="0"/>
        <v/>
      </c>
      <c r="K10" s="55">
        <v>1682</v>
      </c>
    </row>
    <row r="11" spans="1:14" ht="20.399999999999999">
      <c r="C11" s="16" t="s">
        <v>11</v>
      </c>
      <c r="D11" s="16" t="s">
        <v>25</v>
      </c>
      <c r="E11" s="17" t="s">
        <v>27</v>
      </c>
      <c r="G11" s="16" t="s">
        <v>26</v>
      </c>
      <c r="H11" s="52">
        <v>210</v>
      </c>
      <c r="I11" s="56"/>
      <c r="J11" s="54">
        <f t="shared" si="0"/>
        <v>0</v>
      </c>
      <c r="K11" s="55">
        <v>3784</v>
      </c>
      <c r="L11" s="55">
        <v>1682</v>
      </c>
      <c r="N11" s="55">
        <v>4961</v>
      </c>
    </row>
    <row r="12" spans="1:14" ht="20.399999999999999">
      <c r="C12" s="16" t="s">
        <v>15</v>
      </c>
      <c r="D12" s="16" t="s">
        <v>28</v>
      </c>
      <c r="E12" s="17" t="s">
        <v>30</v>
      </c>
      <c r="F12" s="17" t="s">
        <v>31</v>
      </c>
      <c r="G12" s="16" t="s">
        <v>29</v>
      </c>
      <c r="H12" s="52">
        <v>0</v>
      </c>
      <c r="I12" s="56"/>
      <c r="J12" s="54">
        <f t="shared" si="0"/>
        <v>0</v>
      </c>
      <c r="K12" s="55">
        <v>3785</v>
      </c>
      <c r="L12" s="55">
        <v>1682</v>
      </c>
      <c r="N12" s="55">
        <v>5106</v>
      </c>
    </row>
    <row r="13" spans="1:14">
      <c r="A13" s="117" t="s">
        <v>925</v>
      </c>
      <c r="B13" s="5" t="s">
        <v>1014</v>
      </c>
      <c r="I13" s="56"/>
      <c r="J13" s="54" t="str">
        <f t="shared" si="0"/>
        <v/>
      </c>
      <c r="K13" s="55">
        <v>1683</v>
      </c>
    </row>
    <row r="14" spans="1:14">
      <c r="C14" s="16" t="s">
        <v>11</v>
      </c>
      <c r="D14" s="16" t="s">
        <v>32</v>
      </c>
      <c r="E14" s="17" t="s">
        <v>33</v>
      </c>
      <c r="G14" s="16" t="s">
        <v>17</v>
      </c>
      <c r="H14" s="52">
        <v>1</v>
      </c>
      <c r="I14" s="56"/>
      <c r="J14" s="54">
        <f t="shared" si="0"/>
        <v>0</v>
      </c>
      <c r="K14" s="55">
        <v>3786</v>
      </c>
      <c r="L14" s="55">
        <v>1683</v>
      </c>
      <c r="N14" s="55">
        <v>5187</v>
      </c>
    </row>
    <row r="15" spans="1:14">
      <c r="C15" s="16" t="s">
        <v>15</v>
      </c>
      <c r="D15" s="16" t="s">
        <v>34</v>
      </c>
      <c r="E15" s="17" t="s">
        <v>35</v>
      </c>
      <c r="G15" s="16" t="s">
        <v>17</v>
      </c>
      <c r="H15" s="52">
        <v>1</v>
      </c>
      <c r="I15" s="56"/>
      <c r="J15" s="54">
        <f t="shared" si="0"/>
        <v>0</v>
      </c>
      <c r="K15" s="55">
        <v>3787</v>
      </c>
      <c r="L15" s="55">
        <v>1683</v>
      </c>
      <c r="N15" s="55">
        <v>5188</v>
      </c>
    </row>
    <row r="16" spans="1:14">
      <c r="A16" s="117" t="s">
        <v>220</v>
      </c>
      <c r="B16" s="5" t="s">
        <v>1015</v>
      </c>
      <c r="I16" s="56"/>
      <c r="J16" s="54" t="str">
        <f t="shared" si="0"/>
        <v/>
      </c>
      <c r="K16" s="55">
        <v>1684</v>
      </c>
    </row>
    <row r="17" spans="1:14">
      <c r="A17" s="117" t="s">
        <v>926</v>
      </c>
      <c r="B17" s="5" t="s">
        <v>980</v>
      </c>
      <c r="I17" s="56"/>
      <c r="J17" s="54" t="str">
        <f t="shared" si="0"/>
        <v/>
      </c>
      <c r="K17" s="55">
        <v>1685</v>
      </c>
    </row>
    <row r="18" spans="1:14">
      <c r="C18" s="16" t="s">
        <v>11</v>
      </c>
      <c r="D18" s="16" t="s">
        <v>38</v>
      </c>
      <c r="E18" s="17" t="s">
        <v>39</v>
      </c>
      <c r="F18" s="17" t="s">
        <v>40</v>
      </c>
      <c r="G18" s="16" t="s">
        <v>29</v>
      </c>
      <c r="H18" s="52">
        <v>75</v>
      </c>
      <c r="I18" s="56"/>
      <c r="J18" s="54">
        <f t="shared" si="0"/>
        <v>0</v>
      </c>
      <c r="K18" s="55">
        <v>3790</v>
      </c>
      <c r="L18" s="55">
        <v>1685</v>
      </c>
      <c r="N18" s="55">
        <v>5640</v>
      </c>
    </row>
    <row r="19" spans="1:14">
      <c r="C19" s="16" t="s">
        <v>15</v>
      </c>
      <c r="D19" s="16" t="s">
        <v>41</v>
      </c>
      <c r="E19" s="17" t="s">
        <v>42</v>
      </c>
      <c r="F19" s="17" t="s">
        <v>43</v>
      </c>
      <c r="G19" s="16" t="s">
        <v>29</v>
      </c>
      <c r="H19" s="52">
        <v>230</v>
      </c>
      <c r="J19" s="54">
        <f t="shared" si="0"/>
        <v>0</v>
      </c>
      <c r="K19" s="55">
        <v>3791</v>
      </c>
      <c r="L19" s="55">
        <v>1685</v>
      </c>
      <c r="N19" s="55">
        <v>5654</v>
      </c>
    </row>
    <row r="20" spans="1:14">
      <c r="A20" s="117" t="s">
        <v>927</v>
      </c>
      <c r="B20" s="5" t="s">
        <v>981</v>
      </c>
      <c r="I20" s="56"/>
      <c r="J20" s="54" t="str">
        <f t="shared" si="0"/>
        <v/>
      </c>
      <c r="K20" s="55">
        <v>1686</v>
      </c>
    </row>
    <row r="21" spans="1:14">
      <c r="C21" s="16" t="s">
        <v>11</v>
      </c>
      <c r="D21" s="16" t="s">
        <v>44</v>
      </c>
      <c r="E21" s="17" t="s">
        <v>45</v>
      </c>
      <c r="F21" s="17" t="s">
        <v>46</v>
      </c>
      <c r="G21" s="16" t="s">
        <v>26</v>
      </c>
      <c r="H21" s="52">
        <v>62</v>
      </c>
      <c r="J21" s="54">
        <f t="shared" si="0"/>
        <v>0</v>
      </c>
      <c r="K21" s="55">
        <v>3792</v>
      </c>
      <c r="L21" s="55">
        <v>1686</v>
      </c>
      <c r="N21" s="55">
        <v>5917</v>
      </c>
    </row>
    <row r="22" spans="1:14">
      <c r="C22" s="16" t="s">
        <v>15</v>
      </c>
      <c r="D22" s="16" t="s">
        <v>47</v>
      </c>
      <c r="E22" s="17" t="s">
        <v>48</v>
      </c>
      <c r="G22" s="16" t="s">
        <v>26</v>
      </c>
      <c r="H22" s="52">
        <v>54</v>
      </c>
      <c r="J22" s="54">
        <f t="shared" si="0"/>
        <v>0</v>
      </c>
      <c r="K22" s="55">
        <v>3793</v>
      </c>
      <c r="L22" s="55">
        <v>1686</v>
      </c>
      <c r="N22" s="55">
        <v>5919</v>
      </c>
    </row>
    <row r="23" spans="1:14">
      <c r="A23" s="117" t="s">
        <v>928</v>
      </c>
      <c r="B23" s="5" t="s">
        <v>983</v>
      </c>
      <c r="J23" s="54" t="str">
        <f t="shared" si="0"/>
        <v/>
      </c>
      <c r="K23" s="55">
        <v>1687</v>
      </c>
    </row>
    <row r="24" spans="1:14">
      <c r="C24" s="16" t="s">
        <v>11</v>
      </c>
      <c r="D24" s="16" t="s">
        <v>49</v>
      </c>
      <c r="E24" s="17" t="s">
        <v>50</v>
      </c>
      <c r="G24" s="16" t="s">
        <v>29</v>
      </c>
      <c r="H24" s="52">
        <v>140</v>
      </c>
      <c r="J24" s="54">
        <f t="shared" si="0"/>
        <v>0</v>
      </c>
      <c r="K24" s="55">
        <v>3794</v>
      </c>
      <c r="L24" s="55">
        <v>1687</v>
      </c>
      <c r="N24" s="55">
        <v>6058</v>
      </c>
    </row>
    <row r="25" spans="1:14">
      <c r="A25" s="117" t="s">
        <v>929</v>
      </c>
      <c r="B25" s="5" t="s">
        <v>984</v>
      </c>
      <c r="J25" s="54" t="str">
        <f t="shared" si="0"/>
        <v/>
      </c>
      <c r="K25" s="55">
        <v>1688</v>
      </c>
    </row>
    <row r="26" spans="1:14">
      <c r="C26" s="16" t="s">
        <v>11</v>
      </c>
      <c r="D26" s="16" t="s">
        <v>51</v>
      </c>
      <c r="E26" s="17" t="s">
        <v>52</v>
      </c>
      <c r="G26" s="16" t="s">
        <v>26</v>
      </c>
      <c r="H26" s="52">
        <v>50</v>
      </c>
      <c r="J26" s="54">
        <f t="shared" si="0"/>
        <v>0</v>
      </c>
      <c r="K26" s="55">
        <v>3795</v>
      </c>
      <c r="L26" s="55">
        <v>1688</v>
      </c>
      <c r="N26" s="55">
        <v>6254</v>
      </c>
    </row>
    <row r="27" spans="1:14" ht="61.2">
      <c r="C27" s="16" t="s">
        <v>15</v>
      </c>
      <c r="D27" s="16" t="s">
        <v>53</v>
      </c>
      <c r="E27" s="17" t="s">
        <v>54</v>
      </c>
      <c r="F27" s="17" t="s">
        <v>55</v>
      </c>
      <c r="G27" s="16" t="s">
        <v>29</v>
      </c>
      <c r="H27" s="52">
        <v>21</v>
      </c>
      <c r="J27" s="54">
        <f t="shared" si="0"/>
        <v>0</v>
      </c>
      <c r="K27" s="55">
        <v>3796</v>
      </c>
      <c r="L27" s="55">
        <v>1688</v>
      </c>
      <c r="N27" s="55">
        <v>6325</v>
      </c>
    </row>
    <row r="28" spans="1:14">
      <c r="A28" s="117" t="s">
        <v>930</v>
      </c>
      <c r="B28" s="5" t="s">
        <v>1016</v>
      </c>
      <c r="J28" s="54" t="str">
        <f t="shared" si="0"/>
        <v/>
      </c>
      <c r="K28" s="55">
        <v>1689</v>
      </c>
    </row>
    <row r="29" spans="1:14">
      <c r="A29" s="142"/>
      <c r="C29" s="16" t="s">
        <v>11</v>
      </c>
      <c r="D29" s="16" t="s">
        <v>56</v>
      </c>
      <c r="E29" s="17" t="s">
        <v>58</v>
      </c>
      <c r="G29" s="16" t="s">
        <v>57</v>
      </c>
      <c r="H29" s="52">
        <v>650</v>
      </c>
      <c r="J29" s="54">
        <f t="shared" si="0"/>
        <v>0</v>
      </c>
      <c r="K29" s="55">
        <v>3797</v>
      </c>
      <c r="L29" s="55">
        <v>1689</v>
      </c>
      <c r="N29" s="55">
        <v>6598</v>
      </c>
    </row>
    <row r="30" spans="1:14">
      <c r="C30" s="16" t="s">
        <v>15</v>
      </c>
      <c r="D30" s="16" t="s">
        <v>59</v>
      </c>
      <c r="E30" s="17" t="s">
        <v>60</v>
      </c>
      <c r="G30" s="16" t="s">
        <v>29</v>
      </c>
      <c r="H30" s="52">
        <v>130</v>
      </c>
      <c r="J30" s="54">
        <f t="shared" si="0"/>
        <v>0</v>
      </c>
      <c r="K30" s="55">
        <v>3798</v>
      </c>
      <c r="L30" s="55">
        <v>1689</v>
      </c>
      <c r="N30" s="55">
        <v>6607</v>
      </c>
    </row>
    <row r="31" spans="1:14">
      <c r="C31" s="16" t="s">
        <v>19</v>
      </c>
      <c r="D31" s="16" t="s">
        <v>61</v>
      </c>
      <c r="E31" s="17" t="s">
        <v>62</v>
      </c>
      <c r="G31" s="16" t="s">
        <v>29</v>
      </c>
      <c r="H31" s="52">
        <v>150</v>
      </c>
      <c r="J31" s="54">
        <f t="shared" si="0"/>
        <v>0</v>
      </c>
      <c r="K31" s="55">
        <v>3799</v>
      </c>
      <c r="L31" s="55">
        <v>1689</v>
      </c>
      <c r="N31" s="55">
        <v>6611</v>
      </c>
    </row>
    <row r="32" spans="1:14">
      <c r="A32" s="117" t="s">
        <v>221</v>
      </c>
      <c r="B32" s="5" t="s">
        <v>1017</v>
      </c>
      <c r="J32" s="54" t="str">
        <f t="shared" si="0"/>
        <v/>
      </c>
      <c r="K32" s="55">
        <v>1690</v>
      </c>
    </row>
    <row r="33" spans="1:14">
      <c r="A33" s="117" t="s">
        <v>931</v>
      </c>
      <c r="B33" s="5" t="s">
        <v>988</v>
      </c>
      <c r="J33" s="54" t="str">
        <f t="shared" si="0"/>
        <v/>
      </c>
      <c r="K33" s="55">
        <v>1691</v>
      </c>
    </row>
    <row r="34" spans="1:14" ht="20.399999999999999">
      <c r="A34" s="142"/>
      <c r="C34" s="16" t="s">
        <v>11</v>
      </c>
      <c r="D34" s="16" t="s">
        <v>63</v>
      </c>
      <c r="E34" s="17" t="s">
        <v>64</v>
      </c>
      <c r="F34" s="17" t="s">
        <v>65</v>
      </c>
      <c r="G34" s="16" t="s">
        <v>26</v>
      </c>
      <c r="H34" s="52">
        <v>107.60000000000001</v>
      </c>
      <c r="J34" s="54">
        <f t="shared" si="0"/>
        <v>0</v>
      </c>
      <c r="K34" s="55">
        <v>3800</v>
      </c>
      <c r="L34" s="55">
        <v>1691</v>
      </c>
      <c r="N34" s="55">
        <v>12298</v>
      </c>
    </row>
    <row r="35" spans="1:14" ht="20.399999999999999">
      <c r="A35" s="142"/>
      <c r="C35" s="16" t="s">
        <v>15</v>
      </c>
      <c r="D35" s="16" t="s">
        <v>66</v>
      </c>
      <c r="E35" s="17" t="s">
        <v>67</v>
      </c>
      <c r="F35" s="17" t="s">
        <v>68</v>
      </c>
      <c r="G35" s="16" t="s">
        <v>26</v>
      </c>
      <c r="H35" s="52">
        <v>107.60000000000001</v>
      </c>
      <c r="J35" s="54">
        <f t="shared" si="0"/>
        <v>0</v>
      </c>
      <c r="K35" s="55">
        <v>3801</v>
      </c>
      <c r="L35" s="55">
        <v>1691</v>
      </c>
      <c r="N35" s="55">
        <v>12326</v>
      </c>
    </row>
    <row r="36" spans="1:14">
      <c r="A36" s="117" t="s">
        <v>932</v>
      </c>
      <c r="B36" s="5" t="s">
        <v>990</v>
      </c>
      <c r="J36" s="54" t="str">
        <f t="shared" si="0"/>
        <v/>
      </c>
      <c r="K36" s="55">
        <v>1692</v>
      </c>
    </row>
    <row r="37" spans="1:14" ht="20.399999999999999">
      <c r="C37" s="16" t="s">
        <v>11</v>
      </c>
      <c r="D37" s="16" t="s">
        <v>69</v>
      </c>
      <c r="E37" s="17" t="s">
        <v>71</v>
      </c>
      <c r="G37" s="16" t="s">
        <v>70</v>
      </c>
      <c r="H37" s="52">
        <v>39</v>
      </c>
      <c r="J37" s="54">
        <f t="shared" si="0"/>
        <v>0</v>
      </c>
      <c r="K37" s="55">
        <v>3802</v>
      </c>
      <c r="L37" s="55">
        <v>1692</v>
      </c>
      <c r="N37" s="55">
        <v>7408</v>
      </c>
    </row>
    <row r="38" spans="1:14" ht="20.399999999999999">
      <c r="C38" s="16" t="s">
        <v>15</v>
      </c>
      <c r="D38" s="16" t="s">
        <v>72</v>
      </c>
      <c r="E38" s="17" t="s">
        <v>73</v>
      </c>
      <c r="G38" s="16" t="s">
        <v>70</v>
      </c>
      <c r="H38" s="52">
        <v>12</v>
      </c>
      <c r="J38" s="54">
        <f t="shared" si="0"/>
        <v>0</v>
      </c>
      <c r="K38" s="55">
        <v>3803</v>
      </c>
      <c r="L38" s="55">
        <v>1692</v>
      </c>
      <c r="N38" s="55">
        <v>7411</v>
      </c>
    </row>
    <row r="39" spans="1:14">
      <c r="A39" s="117" t="s">
        <v>222</v>
      </c>
      <c r="B39" s="5" t="s">
        <v>1018</v>
      </c>
      <c r="J39" s="54" t="str">
        <f t="shared" si="0"/>
        <v/>
      </c>
      <c r="K39" s="55">
        <v>1693</v>
      </c>
    </row>
    <row r="40" spans="1:14">
      <c r="A40" s="117" t="s">
        <v>933</v>
      </c>
      <c r="B40" s="5" t="s">
        <v>993</v>
      </c>
      <c r="J40" s="54" t="str">
        <f t="shared" si="0"/>
        <v/>
      </c>
      <c r="K40" s="55">
        <v>1695</v>
      </c>
    </row>
    <row r="41" spans="1:14" ht="40.799999999999997">
      <c r="C41" s="16" t="s">
        <v>11</v>
      </c>
      <c r="D41" s="16" t="s">
        <v>74</v>
      </c>
      <c r="E41" s="17" t="s">
        <v>75</v>
      </c>
      <c r="G41" s="16" t="s">
        <v>70</v>
      </c>
      <c r="H41" s="52">
        <v>35</v>
      </c>
      <c r="J41" s="54">
        <f t="shared" si="0"/>
        <v>0</v>
      </c>
      <c r="K41" s="55">
        <v>3805</v>
      </c>
      <c r="L41" s="55">
        <v>1695</v>
      </c>
      <c r="N41" s="55">
        <v>12902</v>
      </c>
    </row>
    <row r="42" spans="1:14">
      <c r="A42" s="117" t="s">
        <v>934</v>
      </c>
      <c r="B42" s="5" t="s">
        <v>1019</v>
      </c>
      <c r="J42" s="54" t="str">
        <f t="shared" si="0"/>
        <v/>
      </c>
      <c r="K42" s="55">
        <v>1694</v>
      </c>
    </row>
    <row r="43" spans="1:14" ht="20.399999999999999">
      <c r="C43" s="16" t="s">
        <v>11</v>
      </c>
      <c r="D43" s="16" t="s">
        <v>76</v>
      </c>
      <c r="E43" s="17" t="s">
        <v>77</v>
      </c>
      <c r="G43" s="16" t="s">
        <v>17</v>
      </c>
      <c r="H43" s="52">
        <v>4</v>
      </c>
      <c r="J43" s="54">
        <f t="shared" si="0"/>
        <v>0</v>
      </c>
      <c r="K43" s="55">
        <v>3804</v>
      </c>
      <c r="L43" s="55">
        <v>1694</v>
      </c>
      <c r="N43" s="55">
        <v>7807</v>
      </c>
    </row>
    <row r="44" spans="1:14">
      <c r="A44" s="117" t="s">
        <v>223</v>
      </c>
      <c r="B44" s="5" t="s">
        <v>1020</v>
      </c>
      <c r="J44" s="54" t="str">
        <f t="shared" si="0"/>
        <v/>
      </c>
      <c r="K44" s="55">
        <v>1696</v>
      </c>
    </row>
    <row r="45" spans="1:14">
      <c r="A45" s="117" t="s">
        <v>935</v>
      </c>
      <c r="B45" s="5" t="s">
        <v>999</v>
      </c>
      <c r="J45" s="54" t="str">
        <f t="shared" si="0"/>
        <v/>
      </c>
      <c r="K45" s="55">
        <v>1697</v>
      </c>
    </row>
    <row r="46" spans="1:14" ht="20.399999999999999">
      <c r="C46" s="16" t="s">
        <v>11</v>
      </c>
      <c r="D46" s="16" t="s">
        <v>78</v>
      </c>
      <c r="E46" s="17" t="s">
        <v>79</v>
      </c>
      <c r="F46" s="17" t="s">
        <v>80</v>
      </c>
      <c r="G46" s="16" t="s">
        <v>26</v>
      </c>
      <c r="H46" s="52">
        <v>189</v>
      </c>
      <c r="J46" s="54">
        <f t="shared" si="0"/>
        <v>0</v>
      </c>
      <c r="K46" s="55">
        <v>3806</v>
      </c>
      <c r="L46" s="55">
        <v>1697</v>
      </c>
      <c r="N46" s="55">
        <v>8670</v>
      </c>
    </row>
    <row r="47" spans="1:14">
      <c r="C47" s="16" t="s">
        <v>15</v>
      </c>
      <c r="D47" s="16" t="s">
        <v>81</v>
      </c>
      <c r="E47" s="17" t="s">
        <v>82</v>
      </c>
      <c r="G47" s="16" t="s">
        <v>26</v>
      </c>
      <c r="H47" s="52">
        <v>35</v>
      </c>
      <c r="J47" s="54">
        <f>IF(H47="","",H47*I47)</f>
        <v>0</v>
      </c>
      <c r="K47" s="55">
        <v>3807</v>
      </c>
      <c r="L47" s="55">
        <v>1697</v>
      </c>
      <c r="N47" s="55">
        <v>8676</v>
      </c>
    </row>
    <row r="48" spans="1:14" ht="20.399999999999999">
      <c r="A48" s="142"/>
      <c r="C48" s="16" t="s">
        <v>19</v>
      </c>
      <c r="D48" s="16" t="s">
        <v>83</v>
      </c>
      <c r="E48" s="17" t="s">
        <v>84</v>
      </c>
      <c r="F48" s="17" t="s">
        <v>85</v>
      </c>
      <c r="G48" s="16" t="s">
        <v>26</v>
      </c>
      <c r="H48" s="52">
        <v>54.5</v>
      </c>
      <c r="J48" s="54">
        <f t="shared" si="0"/>
        <v>0</v>
      </c>
      <c r="K48" s="55">
        <v>3808</v>
      </c>
      <c r="L48" s="55">
        <v>1697</v>
      </c>
      <c r="N48" s="55">
        <v>8677</v>
      </c>
    </row>
    <row r="49" spans="1:14" ht="20.399999999999999">
      <c r="A49" s="142"/>
      <c r="C49" s="16" t="s">
        <v>22</v>
      </c>
      <c r="D49" s="16" t="s">
        <v>86</v>
      </c>
      <c r="E49" s="17" t="s">
        <v>87</v>
      </c>
      <c r="F49" s="17" t="s">
        <v>88</v>
      </c>
      <c r="G49" s="16" t="s">
        <v>26</v>
      </c>
      <c r="H49" s="52">
        <v>73</v>
      </c>
      <c r="J49" s="54">
        <f t="shared" si="0"/>
        <v>0</v>
      </c>
      <c r="K49" s="55">
        <v>3810</v>
      </c>
      <c r="L49" s="55">
        <v>1697</v>
      </c>
      <c r="N49" s="55">
        <v>8695</v>
      </c>
    </row>
    <row r="50" spans="1:14" ht="30.6">
      <c r="C50" s="16" t="s">
        <v>37</v>
      </c>
      <c r="D50" s="16" t="s">
        <v>89</v>
      </c>
      <c r="E50" s="17" t="s">
        <v>90</v>
      </c>
      <c r="F50" s="17" t="s">
        <v>91</v>
      </c>
      <c r="G50" s="16" t="s">
        <v>26</v>
      </c>
      <c r="H50" s="52">
        <v>32.5</v>
      </c>
      <c r="J50" s="54">
        <f t="shared" si="0"/>
        <v>0</v>
      </c>
      <c r="K50" s="55">
        <v>3813</v>
      </c>
      <c r="L50" s="55">
        <v>1697</v>
      </c>
      <c r="N50" s="55">
        <v>8780</v>
      </c>
    </row>
    <row r="51" spans="1:14" ht="20.399999999999999">
      <c r="C51" s="16" t="s">
        <v>92</v>
      </c>
      <c r="D51" s="16" t="s">
        <v>93</v>
      </c>
      <c r="E51" s="17" t="s">
        <v>94</v>
      </c>
      <c r="F51" s="17" t="s">
        <v>95</v>
      </c>
      <c r="G51" s="16" t="s">
        <v>26</v>
      </c>
      <c r="H51" s="52">
        <v>155</v>
      </c>
      <c r="J51" s="54">
        <f t="shared" si="0"/>
        <v>0</v>
      </c>
      <c r="K51" s="55">
        <v>3811</v>
      </c>
      <c r="L51" s="55">
        <v>1697</v>
      </c>
      <c r="N51" s="55">
        <v>8785</v>
      </c>
    </row>
    <row r="52" spans="1:14">
      <c r="C52" s="16" t="s">
        <v>96</v>
      </c>
      <c r="D52" s="16" t="s">
        <v>97</v>
      </c>
      <c r="E52" s="17" t="s">
        <v>98</v>
      </c>
      <c r="F52" s="17" t="s">
        <v>99</v>
      </c>
      <c r="G52" s="16" t="s">
        <v>26</v>
      </c>
      <c r="H52" s="52">
        <v>28.5</v>
      </c>
      <c r="J52" s="54">
        <f t="shared" si="0"/>
        <v>0</v>
      </c>
      <c r="K52" s="55">
        <v>3812</v>
      </c>
      <c r="L52" s="55">
        <v>1697</v>
      </c>
      <c r="N52" s="55">
        <v>8786</v>
      </c>
    </row>
    <row r="53" spans="1:14" ht="20.399999999999999">
      <c r="C53" s="16" t="s">
        <v>100</v>
      </c>
      <c r="D53" s="16" t="s">
        <v>101</v>
      </c>
      <c r="E53" s="17" t="s">
        <v>102</v>
      </c>
      <c r="F53" s="17" t="s">
        <v>103</v>
      </c>
      <c r="G53" s="16" t="s">
        <v>26</v>
      </c>
      <c r="H53" s="52">
        <v>19.5</v>
      </c>
      <c r="J53" s="54">
        <f t="shared" si="0"/>
        <v>0</v>
      </c>
      <c r="K53" s="55">
        <v>3816</v>
      </c>
      <c r="L53" s="55">
        <v>1697</v>
      </c>
      <c r="N53" s="55">
        <v>8812</v>
      </c>
    </row>
    <row r="54" spans="1:14" ht="20.399999999999999">
      <c r="C54" s="16" t="s">
        <v>104</v>
      </c>
      <c r="D54" s="16" t="s">
        <v>105</v>
      </c>
      <c r="E54" s="17" t="s">
        <v>106</v>
      </c>
      <c r="F54" s="17" t="s">
        <v>107</v>
      </c>
      <c r="G54" s="16" t="s">
        <v>26</v>
      </c>
      <c r="H54" s="52">
        <v>44.5</v>
      </c>
      <c r="J54" s="54">
        <f t="shared" si="0"/>
        <v>0</v>
      </c>
      <c r="K54" s="55">
        <v>3814</v>
      </c>
      <c r="L54" s="55">
        <v>1697</v>
      </c>
      <c r="N54" s="55">
        <v>8799</v>
      </c>
    </row>
    <row r="55" spans="1:14" ht="20.399999999999999">
      <c r="C55" s="16" t="s">
        <v>108</v>
      </c>
      <c r="D55" s="16" t="s">
        <v>109</v>
      </c>
      <c r="E55" s="17" t="s">
        <v>102</v>
      </c>
      <c r="F55" s="17" t="s">
        <v>110</v>
      </c>
      <c r="G55" s="16" t="s">
        <v>26</v>
      </c>
      <c r="H55" s="52">
        <v>111.5</v>
      </c>
      <c r="J55" s="54">
        <f t="shared" si="0"/>
        <v>0</v>
      </c>
      <c r="K55" s="55">
        <v>3815</v>
      </c>
      <c r="L55" s="55">
        <v>1697</v>
      </c>
      <c r="N55" s="55">
        <v>8811</v>
      </c>
    </row>
    <row r="56" spans="1:14">
      <c r="A56" s="117" t="s">
        <v>936</v>
      </c>
      <c r="B56" s="5" t="s">
        <v>1000</v>
      </c>
      <c r="J56" s="54" t="str">
        <f t="shared" si="0"/>
        <v/>
      </c>
      <c r="K56" s="55">
        <v>1698</v>
      </c>
    </row>
    <row r="57" spans="1:14" ht="20.399999999999999">
      <c r="C57" s="16" t="s">
        <v>11</v>
      </c>
      <c r="D57" s="16" t="s">
        <v>111</v>
      </c>
      <c r="E57" s="17" t="s">
        <v>113</v>
      </c>
      <c r="F57" s="17" t="s">
        <v>114</v>
      </c>
      <c r="G57" s="16" t="s">
        <v>112</v>
      </c>
      <c r="H57" s="52">
        <v>6100</v>
      </c>
      <c r="J57" s="54">
        <f t="shared" si="0"/>
        <v>0</v>
      </c>
      <c r="K57" s="55">
        <v>3817</v>
      </c>
      <c r="L57" s="55">
        <v>1698</v>
      </c>
      <c r="N57" s="55">
        <v>8841</v>
      </c>
    </row>
    <row r="58" spans="1:14" ht="20.399999999999999">
      <c r="C58" s="16" t="s">
        <v>15</v>
      </c>
      <c r="D58" s="16" t="s">
        <v>115</v>
      </c>
      <c r="E58" s="17" t="s">
        <v>116</v>
      </c>
      <c r="F58" s="17" t="s">
        <v>114</v>
      </c>
      <c r="G58" s="16" t="s">
        <v>112</v>
      </c>
      <c r="H58" s="52">
        <v>39500</v>
      </c>
      <c r="J58" s="54">
        <f t="shared" si="0"/>
        <v>0</v>
      </c>
      <c r="K58" s="55">
        <v>3818</v>
      </c>
      <c r="L58" s="55">
        <v>1698</v>
      </c>
      <c r="N58" s="55">
        <v>8844</v>
      </c>
    </row>
    <row r="59" spans="1:14" ht="20.399999999999999">
      <c r="C59" s="16" t="s">
        <v>19</v>
      </c>
      <c r="D59" s="16" t="s">
        <v>117</v>
      </c>
      <c r="E59" s="17" t="s">
        <v>118</v>
      </c>
      <c r="G59" s="16" t="s">
        <v>112</v>
      </c>
      <c r="H59" s="52">
        <v>350</v>
      </c>
      <c r="J59" s="54">
        <f t="shared" si="0"/>
        <v>0</v>
      </c>
      <c r="K59" s="55">
        <v>3819</v>
      </c>
      <c r="L59" s="55">
        <v>1698</v>
      </c>
      <c r="N59" s="55">
        <v>12903</v>
      </c>
    </row>
    <row r="60" spans="1:14" ht="20.399999999999999">
      <c r="C60" s="16" t="s">
        <v>22</v>
      </c>
      <c r="D60" s="16" t="s">
        <v>119</v>
      </c>
      <c r="E60" s="17" t="s">
        <v>120</v>
      </c>
      <c r="G60" s="16" t="s">
        <v>112</v>
      </c>
      <c r="H60" s="52">
        <v>2500</v>
      </c>
      <c r="J60" s="54">
        <f t="shared" si="0"/>
        <v>0</v>
      </c>
      <c r="K60" s="55">
        <v>3854</v>
      </c>
      <c r="L60" s="55">
        <v>1698</v>
      </c>
      <c r="N60" s="55">
        <v>8853</v>
      </c>
    </row>
    <row r="61" spans="1:14" ht="30.6">
      <c r="C61" s="16" t="s">
        <v>37</v>
      </c>
      <c r="D61" s="16" t="s">
        <v>121</v>
      </c>
      <c r="E61" s="17" t="s">
        <v>122</v>
      </c>
      <c r="G61" s="16" t="s">
        <v>112</v>
      </c>
      <c r="H61" s="52">
        <v>60</v>
      </c>
      <c r="J61" s="54">
        <f t="shared" si="0"/>
        <v>0</v>
      </c>
      <c r="K61" s="55">
        <v>3853</v>
      </c>
      <c r="L61" s="55">
        <v>1698</v>
      </c>
      <c r="N61" s="55">
        <v>12907</v>
      </c>
    </row>
    <row r="62" spans="1:14">
      <c r="A62" s="117" t="s">
        <v>937</v>
      </c>
      <c r="B62" s="5" t="s">
        <v>1001</v>
      </c>
      <c r="J62" s="54" t="str">
        <f t="shared" si="0"/>
        <v/>
      </c>
      <c r="K62" s="55">
        <v>1699</v>
      </c>
    </row>
    <row r="63" spans="1:14" ht="51">
      <c r="A63" s="142"/>
      <c r="C63" s="16" t="s">
        <v>11</v>
      </c>
      <c r="D63" s="16" t="s">
        <v>123</v>
      </c>
      <c r="E63" s="17" t="s">
        <v>124</v>
      </c>
      <c r="F63" s="17" t="s">
        <v>125</v>
      </c>
      <c r="G63" s="16" t="s">
        <v>29</v>
      </c>
      <c r="H63" s="52">
        <v>12</v>
      </c>
      <c r="J63" s="54">
        <f t="shared" si="0"/>
        <v>0</v>
      </c>
      <c r="K63" s="55">
        <v>3820</v>
      </c>
      <c r="L63" s="55">
        <v>1699</v>
      </c>
      <c r="N63" s="55">
        <v>8992</v>
      </c>
    </row>
    <row r="64" spans="1:14" ht="20.399999999999999">
      <c r="C64" s="16" t="s">
        <v>15</v>
      </c>
      <c r="D64" s="16" t="s">
        <v>126</v>
      </c>
      <c r="E64" s="17" t="s">
        <v>127</v>
      </c>
      <c r="F64" s="17" t="s">
        <v>128</v>
      </c>
      <c r="G64" s="16" t="s">
        <v>29</v>
      </c>
      <c r="H64" s="52">
        <v>50.5</v>
      </c>
      <c r="J64" s="54">
        <f t="shared" si="0"/>
        <v>0</v>
      </c>
      <c r="K64" s="55">
        <v>3821</v>
      </c>
      <c r="L64" s="55">
        <v>1699</v>
      </c>
      <c r="N64" s="55">
        <v>9048</v>
      </c>
    </row>
    <row r="65" spans="1:14" ht="20.399999999999999">
      <c r="C65" s="16" t="s">
        <v>19</v>
      </c>
      <c r="D65" s="16" t="s">
        <v>129</v>
      </c>
      <c r="E65" s="17" t="s">
        <v>130</v>
      </c>
      <c r="F65" s="17" t="s">
        <v>131</v>
      </c>
      <c r="G65" s="16" t="s">
        <v>29</v>
      </c>
      <c r="H65" s="52">
        <v>22</v>
      </c>
      <c r="J65" s="54">
        <f t="shared" ref="J65:J71" si="1">IF(H65="","",H65*I65)</f>
        <v>0</v>
      </c>
      <c r="K65" s="55">
        <v>3822</v>
      </c>
      <c r="L65" s="55">
        <v>1699</v>
      </c>
      <c r="N65" s="55">
        <v>9072</v>
      </c>
    </row>
    <row r="66" spans="1:14" ht="40.799999999999997">
      <c r="C66" s="16" t="s">
        <v>22</v>
      </c>
      <c r="D66" s="16" t="s">
        <v>132</v>
      </c>
      <c r="E66" s="17" t="s">
        <v>133</v>
      </c>
      <c r="F66" s="17" t="s">
        <v>134</v>
      </c>
      <c r="G66" s="16" t="s">
        <v>29</v>
      </c>
      <c r="H66" s="52">
        <v>86.5</v>
      </c>
      <c r="J66" s="54">
        <f t="shared" si="1"/>
        <v>0</v>
      </c>
      <c r="K66" s="55">
        <v>3823</v>
      </c>
      <c r="L66" s="55">
        <v>1699</v>
      </c>
      <c r="N66" s="55">
        <v>9099</v>
      </c>
    </row>
    <row r="67" spans="1:14" ht="20.399999999999999">
      <c r="C67" s="16" t="s">
        <v>37</v>
      </c>
      <c r="D67" s="16" t="s">
        <v>135</v>
      </c>
      <c r="E67" s="17" t="s">
        <v>136</v>
      </c>
      <c r="F67" s="17" t="s">
        <v>128</v>
      </c>
      <c r="G67" s="16" t="s">
        <v>29</v>
      </c>
      <c r="H67" s="52">
        <v>13</v>
      </c>
      <c r="J67" s="54">
        <f t="shared" si="1"/>
        <v>0</v>
      </c>
      <c r="K67" s="55">
        <v>3824</v>
      </c>
      <c r="L67" s="55">
        <v>1699</v>
      </c>
      <c r="N67" s="55">
        <v>9051</v>
      </c>
    </row>
    <row r="68" spans="1:14" ht="30.6">
      <c r="C68" s="16" t="s">
        <v>92</v>
      </c>
      <c r="D68" s="16" t="s">
        <v>137</v>
      </c>
      <c r="E68" s="17" t="s">
        <v>138</v>
      </c>
      <c r="F68" s="17" t="s">
        <v>139</v>
      </c>
      <c r="G68" s="16" t="s">
        <v>29</v>
      </c>
      <c r="H68" s="52">
        <v>28</v>
      </c>
      <c r="J68" s="54">
        <f t="shared" si="1"/>
        <v>0</v>
      </c>
      <c r="K68" s="55">
        <v>3825</v>
      </c>
      <c r="L68" s="55">
        <v>1699</v>
      </c>
      <c r="N68" s="55">
        <v>9086</v>
      </c>
    </row>
    <row r="69" spans="1:14" ht="20.399999999999999">
      <c r="C69" s="16" t="s">
        <v>96</v>
      </c>
      <c r="D69" s="16" t="s">
        <v>140</v>
      </c>
      <c r="E69" s="17" t="s">
        <v>141</v>
      </c>
      <c r="F69" s="17" t="s">
        <v>142</v>
      </c>
      <c r="G69" s="16" t="s">
        <v>29</v>
      </c>
      <c r="H69" s="52">
        <v>10.5</v>
      </c>
      <c r="J69" s="54">
        <f t="shared" si="1"/>
        <v>0</v>
      </c>
      <c r="K69" s="55">
        <v>3826</v>
      </c>
      <c r="L69" s="55">
        <v>1699</v>
      </c>
      <c r="N69" s="55">
        <v>8977</v>
      </c>
    </row>
    <row r="70" spans="1:14">
      <c r="A70" s="117" t="s">
        <v>938</v>
      </c>
      <c r="B70" s="5" t="s">
        <v>1021</v>
      </c>
      <c r="J70" s="54" t="str">
        <f t="shared" si="1"/>
        <v/>
      </c>
      <c r="K70" s="55">
        <v>1700</v>
      </c>
    </row>
    <row r="71" spans="1:14" ht="61.2">
      <c r="C71" s="16" t="s">
        <v>11</v>
      </c>
      <c r="D71" s="16" t="s">
        <v>143</v>
      </c>
      <c r="E71" s="17" t="s">
        <v>144</v>
      </c>
      <c r="F71" s="150" t="s">
        <v>1064</v>
      </c>
      <c r="G71" s="16" t="s">
        <v>26</v>
      </c>
      <c r="H71" s="52">
        <v>110</v>
      </c>
      <c r="J71" s="54">
        <f t="shared" si="1"/>
        <v>0</v>
      </c>
      <c r="K71" s="55">
        <v>3827</v>
      </c>
      <c r="L71" s="55">
        <v>1700</v>
      </c>
      <c r="N71" s="55">
        <v>9295</v>
      </c>
    </row>
    <row r="72" spans="1:14" ht="30.6">
      <c r="C72" s="16" t="s">
        <v>15</v>
      </c>
      <c r="D72" s="16" t="s">
        <v>145</v>
      </c>
      <c r="E72" s="17" t="s">
        <v>146</v>
      </c>
      <c r="G72" s="16" t="s">
        <v>70</v>
      </c>
      <c r="H72" s="52">
        <v>38</v>
      </c>
      <c r="J72" s="54">
        <f>IF(H72="","",H72*I72)</f>
        <v>0</v>
      </c>
      <c r="K72" s="55">
        <v>3828</v>
      </c>
      <c r="L72" s="55">
        <v>1700</v>
      </c>
      <c r="N72" s="55">
        <v>12904</v>
      </c>
    </row>
    <row r="73" spans="1:14">
      <c r="C73" s="16" t="s">
        <v>19</v>
      </c>
      <c r="D73" s="16" t="s">
        <v>147</v>
      </c>
      <c r="E73" s="17" t="s">
        <v>148</v>
      </c>
      <c r="G73" s="16" t="s">
        <v>26</v>
      </c>
      <c r="H73" s="52">
        <v>84</v>
      </c>
      <c r="J73" s="54">
        <f t="shared" ref="J73:J97" si="2">IF(H73="","",H73*I73)</f>
        <v>0</v>
      </c>
      <c r="K73" s="55">
        <v>3829</v>
      </c>
      <c r="L73" s="55">
        <v>1700</v>
      </c>
      <c r="N73" s="55">
        <v>9376</v>
      </c>
    </row>
    <row r="74" spans="1:14">
      <c r="A74" s="117" t="s">
        <v>939</v>
      </c>
      <c r="B74" s="5" t="s">
        <v>1022</v>
      </c>
      <c r="J74" s="54" t="str">
        <f t="shared" si="2"/>
        <v/>
      </c>
      <c r="K74" s="55">
        <v>1701</v>
      </c>
    </row>
    <row r="75" spans="1:14" ht="61.2">
      <c r="C75" s="16" t="s">
        <v>11</v>
      </c>
      <c r="D75" s="16" t="s">
        <v>149</v>
      </c>
      <c r="E75" s="17" t="s">
        <v>150</v>
      </c>
      <c r="F75" s="17" t="s">
        <v>749</v>
      </c>
      <c r="G75" s="16" t="s">
        <v>70</v>
      </c>
      <c r="H75" s="52">
        <v>7.5</v>
      </c>
      <c r="J75" s="54">
        <f t="shared" si="2"/>
        <v>0</v>
      </c>
      <c r="K75" s="55">
        <v>3830</v>
      </c>
      <c r="L75" s="55">
        <v>1701</v>
      </c>
      <c r="N75" s="55">
        <v>10046</v>
      </c>
    </row>
    <row r="76" spans="1:14">
      <c r="A76" s="117" t="s">
        <v>940</v>
      </c>
      <c r="B76" s="5" t="s">
        <v>1002</v>
      </c>
      <c r="J76" s="54" t="str">
        <f t="shared" si="2"/>
        <v/>
      </c>
      <c r="K76" s="55">
        <v>1702</v>
      </c>
    </row>
    <row r="77" spans="1:14" ht="30.6">
      <c r="C77" s="16" t="s">
        <v>11</v>
      </c>
      <c r="D77" s="16" t="s">
        <v>151</v>
      </c>
      <c r="E77" s="17" t="s">
        <v>152</v>
      </c>
      <c r="F77" s="17" t="s">
        <v>153</v>
      </c>
      <c r="G77" s="16" t="s">
        <v>70</v>
      </c>
      <c r="H77" s="52">
        <v>24</v>
      </c>
      <c r="J77" s="54">
        <f t="shared" si="2"/>
        <v>0</v>
      </c>
      <c r="K77" s="55">
        <v>3831</v>
      </c>
      <c r="L77" s="55">
        <v>1702</v>
      </c>
      <c r="N77" s="55">
        <v>10154</v>
      </c>
    </row>
    <row r="78" spans="1:14" ht="61.2">
      <c r="C78" s="16" t="s">
        <v>15</v>
      </c>
      <c r="D78" s="16" t="s">
        <v>154</v>
      </c>
      <c r="E78" s="17" t="s">
        <v>155</v>
      </c>
      <c r="F78" s="17" t="s">
        <v>156</v>
      </c>
      <c r="G78" s="16" t="s">
        <v>112</v>
      </c>
      <c r="H78" s="52">
        <v>650</v>
      </c>
      <c r="J78" s="54">
        <f t="shared" si="2"/>
        <v>0</v>
      </c>
      <c r="K78" s="55">
        <v>3832</v>
      </c>
      <c r="L78" s="55">
        <v>1702</v>
      </c>
      <c r="N78" s="55">
        <v>10339</v>
      </c>
    </row>
    <row r="79" spans="1:14" ht="51">
      <c r="C79" s="16" t="s">
        <v>19</v>
      </c>
      <c r="D79" s="16" t="s">
        <v>157</v>
      </c>
      <c r="E79" s="17" t="s">
        <v>158</v>
      </c>
      <c r="F79" s="17" t="s">
        <v>159</v>
      </c>
      <c r="G79" s="16" t="s">
        <v>112</v>
      </c>
      <c r="H79" s="52">
        <v>200</v>
      </c>
      <c r="J79" s="54">
        <f t="shared" si="2"/>
        <v>0</v>
      </c>
      <c r="K79" s="55">
        <v>3843</v>
      </c>
      <c r="L79" s="55">
        <v>1702</v>
      </c>
      <c r="N79" s="55">
        <v>10342</v>
      </c>
    </row>
    <row r="80" spans="1:14" ht="20.399999999999999">
      <c r="C80" s="16" t="s">
        <v>22</v>
      </c>
      <c r="D80" s="16" t="s">
        <v>160</v>
      </c>
      <c r="E80" s="17" t="s">
        <v>161</v>
      </c>
      <c r="G80" s="16" t="s">
        <v>17</v>
      </c>
      <c r="H80" s="52">
        <v>6</v>
      </c>
      <c r="J80" s="54">
        <f t="shared" si="2"/>
        <v>0</v>
      </c>
      <c r="K80" s="55">
        <v>3833</v>
      </c>
      <c r="L80" s="55">
        <v>1702</v>
      </c>
      <c r="N80" s="55">
        <v>10350</v>
      </c>
    </row>
    <row r="81" spans="1:14" ht="20.399999999999999">
      <c r="C81" s="16" t="s">
        <v>37</v>
      </c>
      <c r="D81" s="16" t="s">
        <v>162</v>
      </c>
      <c r="E81" s="17" t="s">
        <v>163</v>
      </c>
      <c r="G81" s="16" t="s">
        <v>17</v>
      </c>
      <c r="H81" s="52">
        <v>1</v>
      </c>
      <c r="J81" s="54">
        <f t="shared" si="2"/>
        <v>0</v>
      </c>
      <c r="K81" s="55">
        <v>3834</v>
      </c>
      <c r="L81" s="55">
        <v>1702</v>
      </c>
      <c r="N81" s="55">
        <v>10353</v>
      </c>
    </row>
    <row r="82" spans="1:14">
      <c r="A82" s="117" t="s">
        <v>941</v>
      </c>
      <c r="B82" s="5" t="s">
        <v>1023</v>
      </c>
      <c r="J82" s="54" t="str">
        <f t="shared" si="2"/>
        <v/>
      </c>
      <c r="K82" s="55">
        <v>1703</v>
      </c>
    </row>
    <row r="83" spans="1:14">
      <c r="C83" s="16" t="s">
        <v>11</v>
      </c>
      <c r="D83" s="16" t="s">
        <v>164</v>
      </c>
      <c r="E83" s="17" t="s">
        <v>165</v>
      </c>
      <c r="G83" s="16" t="s">
        <v>26</v>
      </c>
      <c r="H83" s="52">
        <v>205</v>
      </c>
      <c r="J83" s="54">
        <f t="shared" si="2"/>
        <v>0</v>
      </c>
      <c r="K83" s="55">
        <v>3835</v>
      </c>
      <c r="L83" s="55">
        <v>1703</v>
      </c>
      <c r="N83" s="55">
        <v>10434</v>
      </c>
    </row>
    <row r="84" spans="1:14" ht="51">
      <c r="C84" s="16" t="s">
        <v>15</v>
      </c>
      <c r="D84" s="16" t="s">
        <v>166</v>
      </c>
      <c r="E84" s="17" t="s">
        <v>167</v>
      </c>
      <c r="F84" s="17" t="s">
        <v>168</v>
      </c>
      <c r="G84" s="16" t="s">
        <v>26</v>
      </c>
      <c r="H84" s="52">
        <v>205</v>
      </c>
      <c r="J84" s="54">
        <f t="shared" si="2"/>
        <v>0</v>
      </c>
      <c r="K84" s="55">
        <v>3836</v>
      </c>
      <c r="L84" s="55">
        <v>1703</v>
      </c>
      <c r="N84" s="55">
        <v>10516</v>
      </c>
    </row>
    <row r="85" spans="1:14" ht="20.399999999999999">
      <c r="C85" s="16" t="s">
        <v>19</v>
      </c>
      <c r="D85" s="16" t="s">
        <v>750</v>
      </c>
      <c r="E85" s="17" t="s">
        <v>751</v>
      </c>
      <c r="F85" s="17" t="s">
        <v>752</v>
      </c>
      <c r="G85" s="16" t="s">
        <v>26</v>
      </c>
      <c r="H85" s="52">
        <v>40</v>
      </c>
      <c r="J85" s="54">
        <f t="shared" si="2"/>
        <v>0</v>
      </c>
      <c r="K85" s="55">
        <v>4844</v>
      </c>
      <c r="L85" s="55">
        <v>1703</v>
      </c>
      <c r="N85" s="55">
        <v>10480</v>
      </c>
    </row>
    <row r="86" spans="1:14" ht="20.399999999999999">
      <c r="C86" s="16" t="s">
        <v>22</v>
      </c>
      <c r="D86" s="16" t="s">
        <v>169</v>
      </c>
      <c r="E86" s="17" t="s">
        <v>170</v>
      </c>
      <c r="G86" s="16" t="s">
        <v>70</v>
      </c>
      <c r="H86" s="52">
        <v>13.5</v>
      </c>
      <c r="J86" s="54">
        <f t="shared" si="2"/>
        <v>0</v>
      </c>
      <c r="K86" s="55">
        <v>3837</v>
      </c>
      <c r="L86" s="55">
        <v>1703</v>
      </c>
      <c r="N86" s="55">
        <v>10514</v>
      </c>
    </row>
    <row r="87" spans="1:14" ht="20.399999999999999">
      <c r="C87" s="16" t="s">
        <v>37</v>
      </c>
      <c r="D87" s="16" t="s">
        <v>171</v>
      </c>
      <c r="E87" s="17" t="s">
        <v>172</v>
      </c>
      <c r="F87" s="17" t="s">
        <v>173</v>
      </c>
      <c r="G87" s="16" t="s">
        <v>26</v>
      </c>
      <c r="H87" s="52">
        <v>80</v>
      </c>
      <c r="J87" s="54">
        <f t="shared" si="2"/>
        <v>0</v>
      </c>
      <c r="K87" s="55">
        <v>3838</v>
      </c>
      <c r="L87" s="55">
        <v>1703</v>
      </c>
      <c r="N87" s="55">
        <v>10557</v>
      </c>
    </row>
    <row r="88" spans="1:14" ht="30.6">
      <c r="C88" s="16" t="s">
        <v>92</v>
      </c>
      <c r="D88" s="16" t="s">
        <v>174</v>
      </c>
      <c r="E88" s="17" t="s">
        <v>175</v>
      </c>
      <c r="F88" s="17" t="s">
        <v>176</v>
      </c>
      <c r="G88" s="16" t="s">
        <v>70</v>
      </c>
      <c r="H88" s="52">
        <v>51</v>
      </c>
      <c r="J88" s="54">
        <f t="shared" si="2"/>
        <v>0</v>
      </c>
      <c r="K88" s="55">
        <v>3839</v>
      </c>
      <c r="L88" s="55">
        <v>1703</v>
      </c>
      <c r="N88" s="55">
        <v>10561</v>
      </c>
    </row>
    <row r="89" spans="1:14" ht="30.6">
      <c r="C89" s="16" t="s">
        <v>96</v>
      </c>
      <c r="D89" s="16" t="s">
        <v>177</v>
      </c>
      <c r="E89" s="17" t="s">
        <v>178</v>
      </c>
      <c r="G89" s="16" t="s">
        <v>70</v>
      </c>
      <c r="H89" s="52">
        <v>39</v>
      </c>
      <c r="J89" s="54">
        <f t="shared" si="2"/>
        <v>0</v>
      </c>
      <c r="K89" s="55">
        <v>3840</v>
      </c>
      <c r="L89" s="55">
        <v>1703</v>
      </c>
      <c r="N89" s="55">
        <v>10563</v>
      </c>
    </row>
    <row r="90" spans="1:14" ht="20.399999999999999">
      <c r="C90" s="16" t="s">
        <v>100</v>
      </c>
      <c r="D90" s="16" t="s">
        <v>179</v>
      </c>
      <c r="E90" s="17" t="s">
        <v>180</v>
      </c>
      <c r="F90" s="17" t="s">
        <v>181</v>
      </c>
      <c r="G90" s="16" t="s">
        <v>70</v>
      </c>
      <c r="H90" s="52">
        <v>22.5</v>
      </c>
      <c r="J90" s="54">
        <f t="shared" si="2"/>
        <v>0</v>
      </c>
      <c r="K90" s="55">
        <v>3841</v>
      </c>
      <c r="L90" s="55">
        <v>1703</v>
      </c>
      <c r="N90" s="55">
        <v>10599</v>
      </c>
    </row>
    <row r="91" spans="1:14">
      <c r="C91" s="16" t="s">
        <v>104</v>
      </c>
      <c r="D91" s="16" t="s">
        <v>753</v>
      </c>
      <c r="E91" s="17" t="s">
        <v>754</v>
      </c>
      <c r="F91" s="17" t="s">
        <v>755</v>
      </c>
      <c r="G91" s="16" t="s">
        <v>70</v>
      </c>
      <c r="H91" s="52">
        <v>16</v>
      </c>
      <c r="J91" s="54">
        <f t="shared" si="2"/>
        <v>0</v>
      </c>
      <c r="K91" s="55">
        <v>4840</v>
      </c>
      <c r="L91" s="55">
        <v>1703</v>
      </c>
      <c r="N91" s="55">
        <v>10598</v>
      </c>
    </row>
    <row r="92" spans="1:14" ht="20.399999999999999">
      <c r="C92" s="16" t="s">
        <v>108</v>
      </c>
      <c r="D92" s="16" t="s">
        <v>182</v>
      </c>
      <c r="E92" s="17" t="s">
        <v>183</v>
      </c>
      <c r="G92" s="16" t="s">
        <v>26</v>
      </c>
      <c r="H92" s="52">
        <v>3.5</v>
      </c>
      <c r="J92" s="54">
        <f t="shared" si="2"/>
        <v>0</v>
      </c>
      <c r="K92" s="55">
        <v>3842</v>
      </c>
      <c r="L92" s="55">
        <v>1703</v>
      </c>
      <c r="N92" s="55">
        <v>10513</v>
      </c>
    </row>
    <row r="93" spans="1:14">
      <c r="A93" s="117" t="s">
        <v>224</v>
      </c>
      <c r="B93" s="5" t="s">
        <v>1024</v>
      </c>
      <c r="J93" s="54" t="str">
        <f t="shared" si="2"/>
        <v/>
      </c>
      <c r="K93" s="55">
        <v>2216</v>
      </c>
    </row>
    <row r="94" spans="1:14">
      <c r="A94" s="117" t="s">
        <v>942</v>
      </c>
      <c r="B94" s="5" t="s">
        <v>1011</v>
      </c>
      <c r="J94" s="54" t="str">
        <f t="shared" si="2"/>
        <v/>
      </c>
      <c r="K94" s="55">
        <v>2217</v>
      </c>
    </row>
    <row r="95" spans="1:14" ht="30.6">
      <c r="C95" s="16" t="s">
        <v>11</v>
      </c>
      <c r="D95" s="16" t="s">
        <v>756</v>
      </c>
      <c r="E95" s="17" t="s">
        <v>757</v>
      </c>
      <c r="G95" s="16" t="s">
        <v>17</v>
      </c>
      <c r="H95" s="52">
        <v>4</v>
      </c>
      <c r="J95" s="54">
        <f t="shared" si="2"/>
        <v>0</v>
      </c>
      <c r="K95" s="55">
        <v>4841</v>
      </c>
      <c r="L95" s="55">
        <v>2217</v>
      </c>
      <c r="N95" s="55">
        <v>11445</v>
      </c>
    </row>
    <row r="96" spans="1:14" ht="20.399999999999999">
      <c r="C96" s="16" t="s">
        <v>15</v>
      </c>
      <c r="D96" s="16" t="s">
        <v>758</v>
      </c>
      <c r="E96" s="17" t="s">
        <v>759</v>
      </c>
      <c r="G96" s="16" t="s">
        <v>17</v>
      </c>
      <c r="H96" s="52">
        <v>7</v>
      </c>
      <c r="J96" s="54">
        <f t="shared" si="2"/>
        <v>0</v>
      </c>
      <c r="K96" s="55">
        <v>4842</v>
      </c>
      <c r="L96" s="55">
        <v>2217</v>
      </c>
      <c r="N96" s="55">
        <v>11450</v>
      </c>
    </row>
    <row r="97" spans="1:14" ht="20.399999999999999">
      <c r="C97" s="16" t="s">
        <v>19</v>
      </c>
      <c r="D97" s="16" t="s">
        <v>760</v>
      </c>
      <c r="E97" s="17" t="s">
        <v>761</v>
      </c>
      <c r="F97" s="17" t="s">
        <v>762</v>
      </c>
      <c r="G97" s="16" t="s">
        <v>26</v>
      </c>
      <c r="H97" s="52">
        <v>27</v>
      </c>
      <c r="J97" s="54">
        <f t="shared" si="2"/>
        <v>0</v>
      </c>
      <c r="K97" s="55">
        <v>4843</v>
      </c>
      <c r="L97" s="55">
        <v>2217</v>
      </c>
      <c r="N97" s="55">
        <v>11454</v>
      </c>
    </row>
    <row r="98" spans="1:14">
      <c r="A98" s="117" t="s">
        <v>225</v>
      </c>
      <c r="B98" s="5" t="s">
        <v>1009</v>
      </c>
      <c r="J98" s="54" t="str">
        <f>IF(H98="","",H98*I98)</f>
        <v/>
      </c>
      <c r="K98" s="55">
        <v>1704</v>
      </c>
    </row>
    <row r="99" spans="1:14">
      <c r="A99" s="117" t="s">
        <v>943</v>
      </c>
      <c r="B99" s="5" t="s">
        <v>1025</v>
      </c>
      <c r="J99" s="54" t="str">
        <f t="shared" ref="J99:J104" si="3">IF(H99="","",H99*I99)</f>
        <v/>
      </c>
      <c r="K99" s="55">
        <v>1705</v>
      </c>
    </row>
    <row r="100" spans="1:14" ht="30.6">
      <c r="C100" s="16" t="s">
        <v>11</v>
      </c>
      <c r="D100" s="16" t="s">
        <v>184</v>
      </c>
      <c r="E100" s="17" t="s">
        <v>185</v>
      </c>
      <c r="F100" s="17" t="s">
        <v>186</v>
      </c>
      <c r="G100" s="16" t="s">
        <v>70</v>
      </c>
      <c r="H100" s="52">
        <v>160</v>
      </c>
      <c r="J100" s="54">
        <f t="shared" si="3"/>
        <v>0</v>
      </c>
      <c r="K100" s="55">
        <v>3844</v>
      </c>
      <c r="L100" s="55">
        <v>1705</v>
      </c>
      <c r="N100" s="55">
        <v>11639</v>
      </c>
    </row>
    <row r="101" spans="1:14" ht="20.399999999999999">
      <c r="A101" s="142"/>
      <c r="C101" s="16" t="s">
        <v>15</v>
      </c>
      <c r="D101" s="16" t="s">
        <v>187</v>
      </c>
      <c r="E101" s="17" t="s">
        <v>189</v>
      </c>
      <c r="G101" s="16" t="s">
        <v>188</v>
      </c>
      <c r="H101" s="52">
        <v>26</v>
      </c>
      <c r="J101" s="54">
        <f t="shared" si="3"/>
        <v>0</v>
      </c>
      <c r="K101" s="55">
        <v>3846</v>
      </c>
      <c r="L101" s="55">
        <v>1705</v>
      </c>
      <c r="N101" s="55">
        <v>12905</v>
      </c>
    </row>
    <row r="102" spans="1:14" ht="20.399999999999999">
      <c r="C102" s="16" t="s">
        <v>19</v>
      </c>
      <c r="D102" s="16" t="s">
        <v>190</v>
      </c>
      <c r="E102" s="17" t="s">
        <v>191</v>
      </c>
      <c r="G102" s="16" t="s">
        <v>70</v>
      </c>
      <c r="H102" s="52">
        <v>50</v>
      </c>
      <c r="J102" s="54">
        <f t="shared" si="3"/>
        <v>0</v>
      </c>
      <c r="K102" s="55">
        <v>3847</v>
      </c>
      <c r="L102" s="55">
        <v>1705</v>
      </c>
      <c r="N102" s="55">
        <v>12906</v>
      </c>
    </row>
    <row r="103" spans="1:14">
      <c r="A103" s="117" t="s">
        <v>944</v>
      </c>
      <c r="B103" s="5" t="s">
        <v>1026</v>
      </c>
      <c r="J103" s="54" t="str">
        <f t="shared" si="3"/>
        <v/>
      </c>
      <c r="K103" s="55">
        <v>1706</v>
      </c>
    </row>
    <row r="104" spans="1:14" ht="30.6">
      <c r="C104" s="16" t="s">
        <v>11</v>
      </c>
      <c r="D104" s="16" t="s">
        <v>192</v>
      </c>
      <c r="E104" s="17" t="s">
        <v>193</v>
      </c>
      <c r="F104" s="17" t="s">
        <v>194</v>
      </c>
      <c r="G104" s="16" t="s">
        <v>17</v>
      </c>
      <c r="H104" s="52">
        <v>2</v>
      </c>
      <c r="J104" s="54">
        <f t="shared" si="3"/>
        <v>0</v>
      </c>
      <c r="K104" s="55">
        <v>3845</v>
      </c>
      <c r="L104" s="55">
        <v>1706</v>
      </c>
      <c r="N104" s="55">
        <v>11690</v>
      </c>
    </row>
    <row r="106" spans="1:14">
      <c r="F106" s="7" t="s">
        <v>195</v>
      </c>
      <c r="G106" s="8"/>
      <c r="H106" s="33"/>
      <c r="I106" s="9"/>
      <c r="J106" s="1">
        <f>SUM(J3:J104)</f>
        <v>0</v>
      </c>
    </row>
    <row r="107" spans="1:14">
      <c r="F107" s="7" t="s">
        <v>196</v>
      </c>
      <c r="G107" s="8"/>
      <c r="H107" s="33"/>
      <c r="I107" s="9"/>
      <c r="J107" s="1">
        <f>INT(0.22*J106)</f>
        <v>0</v>
      </c>
    </row>
    <row r="108" spans="1:14">
      <c r="F108" s="7" t="s">
        <v>197</v>
      </c>
      <c r="G108" s="8"/>
      <c r="H108" s="33"/>
      <c r="I108" s="9"/>
      <c r="J108" s="1">
        <f>J107+J106</f>
        <v>0</v>
      </c>
    </row>
    <row r="110" spans="1:14">
      <c r="E110" s="65" t="s">
        <v>774</v>
      </c>
    </row>
  </sheetData>
  <sheetProtection algorithmName="SHA-512" hashValue="+fNloMc3u8C65RYu8zOhsoOAeaV/G0ieXUxrowPix2ZYrFl6Oi45wyDvAKDRmoKMa9P+TtdaNxEGGp4FOyrTvw==" saltValue="8NQAz30RgSEmsBlTNJIgrw==" spinCount="100000" sheet="1" objects="1" scenarios="1"/>
  <protectedRanges>
    <protectedRange sqref="I6:I104" name="Obseg1"/>
  </protectedRanges>
  <pageMargins left="0.25" right="0.25" top="0.75" bottom="0.75" header="0.3" footer="0.3"/>
  <pageSetup paperSize="9" scale="97" orientation="landscape" horizontalDpi="4294967292"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36"/>
  <sheetViews>
    <sheetView zoomScaleNormal="100" workbookViewId="0">
      <selection activeCell="I10" sqref="I10"/>
    </sheetView>
  </sheetViews>
  <sheetFormatPr defaultColWidth="9.109375" defaultRowHeight="13.2"/>
  <cols>
    <col min="1" max="1" width="9.109375" style="117"/>
    <col min="2" max="2" width="6" style="5" customWidth="1"/>
    <col min="3" max="3" width="7.5546875" style="16" customWidth="1"/>
    <col min="4" max="4" width="10.109375" style="16" customWidth="1"/>
    <col min="5" max="5" width="49.5546875" style="17" customWidth="1"/>
    <col min="6" max="6" width="24.6640625" style="18" customWidth="1"/>
    <col min="7" max="7" width="7.5546875" style="19" customWidth="1"/>
    <col min="8" max="8" width="10.109375" style="35" customWidth="1"/>
    <col min="9" max="9" width="12.5546875" style="20" customWidth="1"/>
    <col min="10" max="10" width="12.5546875" style="3" customWidth="1"/>
  </cols>
  <sheetData>
    <row r="1" spans="1:10" ht="16.2" thickBot="1">
      <c r="E1" s="158" t="s">
        <v>1114</v>
      </c>
    </row>
    <row r="2" spans="1:10" s="44" customFormat="1" ht="13.8" thickBot="1">
      <c r="A2" s="116" t="s">
        <v>812</v>
      </c>
      <c r="B2" s="42" t="s">
        <v>3</v>
      </c>
      <c r="C2" s="42" t="s">
        <v>4</v>
      </c>
      <c r="D2" s="42" t="s">
        <v>5</v>
      </c>
      <c r="E2" s="40" t="s">
        <v>9</v>
      </c>
      <c r="F2" s="40" t="s">
        <v>10</v>
      </c>
      <c r="G2" s="42" t="s">
        <v>6</v>
      </c>
      <c r="H2" s="46" t="s">
        <v>7</v>
      </c>
      <c r="I2" s="43" t="s">
        <v>8</v>
      </c>
      <c r="J2" s="41" t="s">
        <v>0</v>
      </c>
    </row>
    <row r="3" spans="1:10">
      <c r="A3" s="117" t="s">
        <v>260</v>
      </c>
      <c r="B3" s="5" t="s">
        <v>1027</v>
      </c>
      <c r="J3" s="3" t="str">
        <f t="shared" ref="J3:J20" si="0">IF(H3="","",H3*I3)</f>
        <v/>
      </c>
    </row>
    <row r="4" spans="1:10" ht="20.399999999999999">
      <c r="C4" s="16">
        <v>1</v>
      </c>
      <c r="E4" s="17" t="s">
        <v>1110</v>
      </c>
      <c r="G4" s="19" t="s">
        <v>259</v>
      </c>
      <c r="H4" s="35">
        <v>1</v>
      </c>
      <c r="J4" s="3">
        <f t="shared" si="0"/>
        <v>0</v>
      </c>
    </row>
    <row r="5" spans="1:10">
      <c r="C5" s="16">
        <v>2</v>
      </c>
      <c r="E5" s="17" t="s">
        <v>347</v>
      </c>
      <c r="G5" s="19" t="s">
        <v>259</v>
      </c>
      <c r="H5" s="35">
        <v>1</v>
      </c>
      <c r="J5" s="3">
        <f t="shared" si="0"/>
        <v>0</v>
      </c>
    </row>
    <row r="6" spans="1:10" ht="20.399999999999999">
      <c r="C6" s="16">
        <v>3</v>
      </c>
      <c r="E6" s="17" t="s">
        <v>348</v>
      </c>
      <c r="G6" s="19" t="s">
        <v>257</v>
      </c>
      <c r="H6" s="35">
        <v>160</v>
      </c>
      <c r="I6" s="22"/>
      <c r="J6" s="3">
        <f t="shared" si="0"/>
        <v>0</v>
      </c>
    </row>
    <row r="7" spans="1:10" ht="20.399999999999999">
      <c r="C7" s="16">
        <v>4</v>
      </c>
      <c r="E7" s="17" t="s">
        <v>349</v>
      </c>
      <c r="G7" s="19" t="s">
        <v>217</v>
      </c>
      <c r="H7" s="35">
        <v>8.4</v>
      </c>
      <c r="I7" s="22"/>
      <c r="J7" s="3">
        <f t="shared" si="0"/>
        <v>0</v>
      </c>
    </row>
    <row r="8" spans="1:10" ht="20.399999999999999">
      <c r="C8" s="16">
        <v>5</v>
      </c>
      <c r="E8" s="17" t="s">
        <v>350</v>
      </c>
      <c r="G8" s="19" t="s">
        <v>217</v>
      </c>
      <c r="H8" s="35">
        <v>8.4</v>
      </c>
      <c r="I8" s="22"/>
      <c r="J8" s="3">
        <f t="shared" si="0"/>
        <v>0</v>
      </c>
    </row>
    <row r="9" spans="1:10" ht="20.399999999999999">
      <c r="C9" s="16">
        <v>6</v>
      </c>
      <c r="E9" s="17" t="s">
        <v>351</v>
      </c>
      <c r="G9" s="19" t="s">
        <v>218</v>
      </c>
      <c r="H9" s="35">
        <v>7</v>
      </c>
      <c r="I9" s="22"/>
      <c r="J9" s="3">
        <f t="shared" si="0"/>
        <v>0</v>
      </c>
    </row>
    <row r="10" spans="1:10" ht="30.6">
      <c r="C10" s="16">
        <v>7</v>
      </c>
      <c r="E10" s="17" t="s">
        <v>352</v>
      </c>
      <c r="G10" s="19" t="s">
        <v>217</v>
      </c>
      <c r="H10" s="35">
        <v>21</v>
      </c>
      <c r="I10" s="22"/>
      <c r="J10" s="3">
        <f t="shared" si="0"/>
        <v>0</v>
      </c>
    </row>
    <row r="11" spans="1:10" ht="30.6">
      <c r="C11" s="16">
        <v>8</v>
      </c>
      <c r="E11" s="17" t="s">
        <v>353</v>
      </c>
      <c r="G11" s="19" t="s">
        <v>311</v>
      </c>
      <c r="H11" s="35">
        <v>4</v>
      </c>
      <c r="I11" s="22"/>
      <c r="J11" s="3">
        <f t="shared" si="0"/>
        <v>0</v>
      </c>
    </row>
    <row r="12" spans="1:10" ht="20.399999999999999">
      <c r="C12" s="16">
        <v>9</v>
      </c>
      <c r="E12" s="17" t="s">
        <v>354</v>
      </c>
      <c r="G12" s="19" t="s">
        <v>257</v>
      </c>
      <c r="H12" s="35">
        <v>18.100000000000001</v>
      </c>
      <c r="I12" s="22"/>
      <c r="J12" s="3">
        <f t="shared" si="0"/>
        <v>0</v>
      </c>
    </row>
    <row r="13" spans="1:10" ht="20.399999999999999">
      <c r="C13" s="16">
        <v>10</v>
      </c>
      <c r="E13" s="17" t="s">
        <v>355</v>
      </c>
      <c r="F13" s="18" t="s">
        <v>1063</v>
      </c>
      <c r="I13" s="22"/>
      <c r="J13" s="3" t="str">
        <f t="shared" si="0"/>
        <v/>
      </c>
    </row>
    <row r="14" spans="1:10">
      <c r="C14" s="16">
        <v>11</v>
      </c>
      <c r="E14" s="17" t="s">
        <v>356</v>
      </c>
      <c r="G14" s="19" t="s">
        <v>258</v>
      </c>
      <c r="I14" s="22"/>
    </row>
    <row r="15" spans="1:10">
      <c r="C15" s="16">
        <v>12</v>
      </c>
      <c r="E15" s="17" t="s">
        <v>357</v>
      </c>
      <c r="G15" s="19" t="s">
        <v>258</v>
      </c>
      <c r="I15" s="22"/>
    </row>
    <row r="16" spans="1:10">
      <c r="C16" s="16">
        <v>13</v>
      </c>
      <c r="E16" s="24" t="s">
        <v>358</v>
      </c>
      <c r="G16" s="19" t="s">
        <v>258</v>
      </c>
      <c r="I16" s="22"/>
    </row>
    <row r="17" spans="1:10">
      <c r="A17" s="117" t="s">
        <v>261</v>
      </c>
      <c r="B17" s="5" t="s">
        <v>1028</v>
      </c>
      <c r="I17" s="22"/>
      <c r="J17" s="3" t="str">
        <f t="shared" si="0"/>
        <v/>
      </c>
    </row>
    <row r="18" spans="1:10" ht="21">
      <c r="C18" s="16">
        <v>1</v>
      </c>
      <c r="E18" s="17" t="s">
        <v>359</v>
      </c>
      <c r="F18" s="18" t="s">
        <v>360</v>
      </c>
      <c r="G18" s="19" t="s">
        <v>218</v>
      </c>
      <c r="H18" s="35">
        <v>3</v>
      </c>
      <c r="I18" s="22"/>
      <c r="J18" s="3">
        <f t="shared" si="0"/>
        <v>0</v>
      </c>
    </row>
    <row r="19" spans="1:10">
      <c r="A19" s="117" t="s">
        <v>262</v>
      </c>
      <c r="B19" s="5" t="s">
        <v>1029</v>
      </c>
      <c r="E19" s="25"/>
      <c r="J19" s="3" t="str">
        <f t="shared" si="0"/>
        <v/>
      </c>
    </row>
    <row r="20" spans="1:10">
      <c r="E20" s="26" t="s">
        <v>361</v>
      </c>
      <c r="I20" s="22"/>
      <c r="J20" s="3" t="str">
        <f t="shared" si="0"/>
        <v/>
      </c>
    </row>
    <row r="21" spans="1:10" ht="41.4">
      <c r="E21" s="18" t="s">
        <v>362</v>
      </c>
      <c r="F21" s="21"/>
      <c r="I21" s="22"/>
    </row>
    <row r="22" spans="1:10" ht="61.8">
      <c r="C22" s="16">
        <v>1</v>
      </c>
      <c r="E22" s="18" t="s">
        <v>363</v>
      </c>
      <c r="G22" s="19" t="s">
        <v>257</v>
      </c>
      <c r="H22" s="35">
        <v>130.5</v>
      </c>
      <c r="I22" s="22"/>
      <c r="J22" s="3">
        <f t="shared" ref="J22:J31" si="1">IF(H22="","",H22*I22)</f>
        <v>0</v>
      </c>
    </row>
    <row r="23" spans="1:10" ht="102.6">
      <c r="C23" s="16">
        <v>2</v>
      </c>
      <c r="E23" s="25" t="s">
        <v>364</v>
      </c>
      <c r="F23" s="18" t="s">
        <v>365</v>
      </c>
      <c r="G23" s="19" t="s">
        <v>257</v>
      </c>
      <c r="H23" s="35">
        <v>130.5</v>
      </c>
      <c r="I23" s="22"/>
      <c r="J23" s="3">
        <f t="shared" si="1"/>
        <v>0</v>
      </c>
    </row>
    <row r="24" spans="1:10">
      <c r="A24" s="117" t="s">
        <v>263</v>
      </c>
      <c r="B24" s="5" t="s">
        <v>1030</v>
      </c>
      <c r="E24" s="25"/>
      <c r="I24" s="22"/>
      <c r="J24" s="3" t="str">
        <f t="shared" si="1"/>
        <v/>
      </c>
    </row>
    <row r="25" spans="1:10">
      <c r="C25" s="16">
        <v>1</v>
      </c>
      <c r="E25" s="27" t="s">
        <v>366</v>
      </c>
      <c r="I25" s="22"/>
      <c r="J25" s="3" t="str">
        <f t="shared" si="1"/>
        <v/>
      </c>
    </row>
    <row r="26" spans="1:10">
      <c r="E26" s="26" t="s">
        <v>367</v>
      </c>
      <c r="G26" s="19" t="s">
        <v>218</v>
      </c>
      <c r="H26" s="35">
        <v>2</v>
      </c>
      <c r="I26" s="22"/>
      <c r="J26" s="3">
        <f t="shared" si="1"/>
        <v>0</v>
      </c>
    </row>
    <row r="27" spans="1:10">
      <c r="E27" s="26" t="s">
        <v>368</v>
      </c>
      <c r="G27" s="19" t="s">
        <v>218</v>
      </c>
      <c r="H27" s="35">
        <v>1</v>
      </c>
      <c r="I27" s="22"/>
      <c r="J27" s="3">
        <f t="shared" si="1"/>
        <v>0</v>
      </c>
    </row>
    <row r="28" spans="1:10" ht="51">
      <c r="C28" s="16">
        <v>2</v>
      </c>
      <c r="E28" s="28" t="s">
        <v>369</v>
      </c>
      <c r="I28" s="22"/>
      <c r="J28" s="3" t="str">
        <f t="shared" si="1"/>
        <v/>
      </c>
    </row>
    <row r="29" spans="1:10">
      <c r="E29" s="26" t="s">
        <v>367</v>
      </c>
      <c r="G29" s="19" t="s">
        <v>218</v>
      </c>
      <c r="H29" s="35">
        <v>2</v>
      </c>
      <c r="I29" s="22"/>
      <c r="J29" s="3">
        <f>H29*I29</f>
        <v>0</v>
      </c>
    </row>
    <row r="30" spans="1:10">
      <c r="E30" s="26" t="s">
        <v>368</v>
      </c>
      <c r="G30" s="19" t="s">
        <v>218</v>
      </c>
      <c r="H30" s="35">
        <v>1</v>
      </c>
      <c r="I30" s="22"/>
      <c r="J30" s="3">
        <f>H30*I30</f>
        <v>0</v>
      </c>
    </row>
    <row r="31" spans="1:10">
      <c r="E31" s="26"/>
      <c r="I31" s="22"/>
      <c r="J31" s="3" t="str">
        <f t="shared" si="1"/>
        <v/>
      </c>
    </row>
    <row r="32" spans="1:10">
      <c r="E32" s="29"/>
      <c r="F32" s="7" t="s">
        <v>195</v>
      </c>
      <c r="G32" s="8"/>
      <c r="H32" s="33"/>
      <c r="I32" s="9"/>
      <c r="J32" s="1">
        <f>SUM(J3:J30)</f>
        <v>0</v>
      </c>
    </row>
    <row r="33" spans="2:10">
      <c r="E33" s="26"/>
      <c r="F33" s="7" t="s">
        <v>196</v>
      </c>
      <c r="G33" s="8"/>
      <c r="H33" s="33"/>
      <c r="I33" s="9"/>
      <c r="J33" s="1">
        <f>0.22*J32</f>
        <v>0</v>
      </c>
    </row>
    <row r="34" spans="2:10">
      <c r="E34" s="26"/>
      <c r="F34" s="7" t="s">
        <v>197</v>
      </c>
      <c r="G34" s="8"/>
      <c r="H34" s="33"/>
      <c r="I34" s="9"/>
      <c r="J34" s="1">
        <f>J33+J32</f>
        <v>0</v>
      </c>
    </row>
    <row r="35" spans="2:10">
      <c r="E35" s="26"/>
    </row>
    <row r="36" spans="2:10">
      <c r="J36" s="3" t="str">
        <f t="shared" ref="J36:J67" si="2">IF(H36="","",H36*I36)</f>
        <v/>
      </c>
    </row>
    <row r="37" spans="2:10">
      <c r="E37" s="65" t="s">
        <v>774</v>
      </c>
      <c r="J37" s="3" t="str">
        <f t="shared" si="2"/>
        <v/>
      </c>
    </row>
    <row r="38" spans="2:10">
      <c r="E38" s="30"/>
      <c r="J38" s="3" t="str">
        <f t="shared" si="2"/>
        <v/>
      </c>
    </row>
    <row r="39" spans="2:10">
      <c r="E39" s="30"/>
      <c r="J39" s="3" t="str">
        <f t="shared" si="2"/>
        <v/>
      </c>
    </row>
    <row r="40" spans="2:10">
      <c r="E40" s="30"/>
      <c r="J40" s="3" t="str">
        <f t="shared" si="2"/>
        <v/>
      </c>
    </row>
    <row r="41" spans="2:10">
      <c r="E41" s="30"/>
      <c r="J41" s="3" t="str">
        <f t="shared" si="2"/>
        <v/>
      </c>
    </row>
    <row r="42" spans="2:10">
      <c r="E42" s="27"/>
      <c r="J42" s="3" t="str">
        <f t="shared" si="2"/>
        <v/>
      </c>
    </row>
    <row r="43" spans="2:10">
      <c r="E43" s="31"/>
      <c r="J43" s="3" t="str">
        <f t="shared" si="2"/>
        <v/>
      </c>
    </row>
    <row r="44" spans="2:10">
      <c r="J44" s="3" t="str">
        <f t="shared" si="2"/>
        <v/>
      </c>
    </row>
    <row r="45" spans="2:10">
      <c r="J45" s="3" t="str">
        <f t="shared" si="2"/>
        <v/>
      </c>
    </row>
    <row r="46" spans="2:10">
      <c r="B46" s="39"/>
      <c r="C46" s="32"/>
      <c r="D46" s="21"/>
      <c r="E46" s="27"/>
      <c r="J46" s="3" t="str">
        <f t="shared" si="2"/>
        <v/>
      </c>
    </row>
    <row r="47" spans="2:10">
      <c r="J47" s="3" t="str">
        <f t="shared" si="2"/>
        <v/>
      </c>
    </row>
    <row r="48" spans="2:10">
      <c r="J48" s="3" t="str">
        <f t="shared" si="2"/>
        <v/>
      </c>
    </row>
    <row r="49" spans="10:10">
      <c r="J49" s="3" t="str">
        <f t="shared" si="2"/>
        <v/>
      </c>
    </row>
    <row r="50" spans="10:10">
      <c r="J50" s="3" t="str">
        <f t="shared" si="2"/>
        <v/>
      </c>
    </row>
    <row r="51" spans="10:10">
      <c r="J51" s="3" t="str">
        <f t="shared" si="2"/>
        <v/>
      </c>
    </row>
    <row r="52" spans="10:10">
      <c r="J52" s="3" t="str">
        <f t="shared" si="2"/>
        <v/>
      </c>
    </row>
    <row r="53" spans="10:10">
      <c r="J53" s="3" t="str">
        <f t="shared" si="2"/>
        <v/>
      </c>
    </row>
    <row r="54" spans="10:10">
      <c r="J54" s="3" t="str">
        <f t="shared" si="2"/>
        <v/>
      </c>
    </row>
    <row r="55" spans="10:10">
      <c r="J55" s="3" t="str">
        <f t="shared" si="2"/>
        <v/>
      </c>
    </row>
    <row r="56" spans="10:10">
      <c r="J56" s="3" t="str">
        <f t="shared" si="2"/>
        <v/>
      </c>
    </row>
    <row r="57" spans="10:10">
      <c r="J57" s="3" t="str">
        <f t="shared" si="2"/>
        <v/>
      </c>
    </row>
    <row r="58" spans="10:10">
      <c r="J58" s="3" t="str">
        <f t="shared" si="2"/>
        <v/>
      </c>
    </row>
    <row r="59" spans="10:10">
      <c r="J59" s="3" t="str">
        <f t="shared" si="2"/>
        <v/>
      </c>
    </row>
    <row r="60" spans="10:10">
      <c r="J60" s="3" t="str">
        <f t="shared" si="2"/>
        <v/>
      </c>
    </row>
    <row r="61" spans="10:10">
      <c r="J61" s="3" t="str">
        <f t="shared" si="2"/>
        <v/>
      </c>
    </row>
    <row r="62" spans="10:10">
      <c r="J62" s="3" t="str">
        <f t="shared" si="2"/>
        <v/>
      </c>
    </row>
    <row r="63" spans="10:10">
      <c r="J63" s="3" t="str">
        <f t="shared" si="2"/>
        <v/>
      </c>
    </row>
    <row r="64" spans="10:10">
      <c r="J64" s="3" t="str">
        <f t="shared" si="2"/>
        <v/>
      </c>
    </row>
    <row r="65" spans="10:10">
      <c r="J65" s="3" t="str">
        <f t="shared" si="2"/>
        <v/>
      </c>
    </row>
    <row r="66" spans="10:10">
      <c r="J66" s="3" t="str">
        <f t="shared" si="2"/>
        <v/>
      </c>
    </row>
    <row r="67" spans="10:10">
      <c r="J67" s="3" t="str">
        <f t="shared" si="2"/>
        <v/>
      </c>
    </row>
    <row r="68" spans="10:10">
      <c r="J68" s="3" t="str">
        <f t="shared" ref="J68:J99" si="3">IF(H68="","",H68*I68)</f>
        <v/>
      </c>
    </row>
    <row r="69" spans="10:10">
      <c r="J69" s="3" t="str">
        <f t="shared" si="3"/>
        <v/>
      </c>
    </row>
    <row r="70" spans="10:10">
      <c r="J70" s="3" t="str">
        <f t="shared" si="3"/>
        <v/>
      </c>
    </row>
    <row r="71" spans="10:10">
      <c r="J71" s="3" t="str">
        <f t="shared" si="3"/>
        <v/>
      </c>
    </row>
    <row r="72" spans="10:10">
      <c r="J72" s="3" t="str">
        <f t="shared" si="3"/>
        <v/>
      </c>
    </row>
    <row r="73" spans="10:10">
      <c r="J73" s="3" t="str">
        <f t="shared" si="3"/>
        <v/>
      </c>
    </row>
    <row r="74" spans="10:10">
      <c r="J74" s="3" t="str">
        <f t="shared" si="3"/>
        <v/>
      </c>
    </row>
    <row r="75" spans="10:10">
      <c r="J75" s="3" t="str">
        <f t="shared" si="3"/>
        <v/>
      </c>
    </row>
    <row r="76" spans="10:10">
      <c r="J76" s="3" t="str">
        <f t="shared" si="3"/>
        <v/>
      </c>
    </row>
    <row r="77" spans="10:10">
      <c r="J77" s="3" t="str">
        <f t="shared" si="3"/>
        <v/>
      </c>
    </row>
    <row r="78" spans="10:10">
      <c r="J78" s="3" t="str">
        <f t="shared" si="3"/>
        <v/>
      </c>
    </row>
    <row r="79" spans="10:10">
      <c r="J79" s="3" t="str">
        <f t="shared" si="3"/>
        <v/>
      </c>
    </row>
    <row r="80" spans="10:10">
      <c r="J80" s="3" t="str">
        <f t="shared" si="3"/>
        <v/>
      </c>
    </row>
    <row r="81" spans="10:10">
      <c r="J81" s="3" t="str">
        <f t="shared" si="3"/>
        <v/>
      </c>
    </row>
    <row r="82" spans="10:10">
      <c r="J82" s="3" t="str">
        <f t="shared" si="3"/>
        <v/>
      </c>
    </row>
    <row r="83" spans="10:10">
      <c r="J83" s="3" t="str">
        <f t="shared" si="3"/>
        <v/>
      </c>
    </row>
    <row r="84" spans="10:10">
      <c r="J84" s="3" t="str">
        <f t="shared" si="3"/>
        <v/>
      </c>
    </row>
    <row r="85" spans="10:10">
      <c r="J85" s="3" t="str">
        <f t="shared" si="3"/>
        <v/>
      </c>
    </row>
    <row r="86" spans="10:10">
      <c r="J86" s="3" t="str">
        <f t="shared" si="3"/>
        <v/>
      </c>
    </row>
    <row r="87" spans="10:10">
      <c r="J87" s="3" t="str">
        <f t="shared" si="3"/>
        <v/>
      </c>
    </row>
    <row r="88" spans="10:10">
      <c r="J88" s="3" t="str">
        <f t="shared" si="3"/>
        <v/>
      </c>
    </row>
    <row r="89" spans="10:10">
      <c r="J89" s="3" t="str">
        <f t="shared" si="3"/>
        <v/>
      </c>
    </row>
    <row r="90" spans="10:10">
      <c r="J90" s="3" t="str">
        <f t="shared" si="3"/>
        <v/>
      </c>
    </row>
    <row r="91" spans="10:10">
      <c r="J91" s="3" t="str">
        <f t="shared" si="3"/>
        <v/>
      </c>
    </row>
    <row r="92" spans="10:10">
      <c r="J92" s="3" t="str">
        <f t="shared" si="3"/>
        <v/>
      </c>
    </row>
    <row r="93" spans="10:10">
      <c r="J93" s="3" t="str">
        <f t="shared" si="3"/>
        <v/>
      </c>
    </row>
    <row r="94" spans="10:10">
      <c r="J94" s="3" t="str">
        <f t="shared" si="3"/>
        <v/>
      </c>
    </row>
    <row r="95" spans="10:10">
      <c r="J95" s="3" t="str">
        <f t="shared" si="3"/>
        <v/>
      </c>
    </row>
    <row r="96" spans="10:10">
      <c r="J96" s="3" t="str">
        <f t="shared" si="3"/>
        <v/>
      </c>
    </row>
    <row r="97" spans="6:10">
      <c r="J97" s="3" t="str">
        <f t="shared" si="3"/>
        <v/>
      </c>
    </row>
    <row r="98" spans="6:10">
      <c r="J98" s="3" t="str">
        <f t="shared" si="3"/>
        <v/>
      </c>
    </row>
    <row r="99" spans="6:10">
      <c r="J99" s="3" t="str">
        <f t="shared" si="3"/>
        <v/>
      </c>
    </row>
    <row r="100" spans="6:10">
      <c r="J100" s="3" t="str">
        <f t="shared" ref="J100:J104" si="4">IF(H100="","",H100*I100)</f>
        <v/>
      </c>
    </row>
    <row r="101" spans="6:10">
      <c r="J101" s="3" t="str">
        <f t="shared" si="4"/>
        <v/>
      </c>
    </row>
    <row r="102" spans="6:10">
      <c r="J102" s="3" t="str">
        <f t="shared" si="4"/>
        <v/>
      </c>
    </row>
    <row r="103" spans="6:10">
      <c r="J103" s="3" t="str">
        <f t="shared" si="4"/>
        <v/>
      </c>
    </row>
    <row r="104" spans="6:10">
      <c r="J104" s="3" t="str">
        <f t="shared" si="4"/>
        <v/>
      </c>
    </row>
    <row r="108" spans="6:10">
      <c r="F108" s="7"/>
      <c r="G108" s="8"/>
      <c r="H108" s="33"/>
      <c r="I108" s="9"/>
      <c r="J108" s="1"/>
    </row>
    <row r="109" spans="6:10">
      <c r="F109" s="7"/>
      <c r="G109" s="8"/>
      <c r="H109" s="33"/>
      <c r="I109" s="9"/>
      <c r="J109" s="1"/>
    </row>
    <row r="110" spans="6:10">
      <c r="F110" s="7"/>
      <c r="G110" s="8"/>
      <c r="H110" s="33"/>
      <c r="I110" s="9"/>
      <c r="J110" s="1"/>
    </row>
    <row r="134" spans="6:10">
      <c r="F134" s="7"/>
      <c r="G134" s="8"/>
      <c r="H134" s="33"/>
      <c r="I134" s="9"/>
      <c r="J134" s="1"/>
    </row>
    <row r="135" spans="6:10">
      <c r="F135" s="7"/>
      <c r="G135" s="8"/>
      <c r="H135" s="33"/>
      <c r="I135" s="9"/>
      <c r="J135" s="1"/>
    </row>
    <row r="136" spans="6:10">
      <c r="F136" s="7"/>
      <c r="G136" s="8"/>
      <c r="H136" s="33"/>
      <c r="I136" s="9"/>
      <c r="J136" s="1"/>
    </row>
  </sheetData>
  <sheetProtection algorithmName="SHA-512" hashValue="/HxOdVq7AzdFAwHo+aS32epcdSet9HcexACPGMbrmjx03IAvKBYlqQ3E7Fp4A2E3EtvRDF0ijPAprQk5wypkmA==" saltValue="Aou5jiZfjnXPtV317Yow/g==" spinCount="100000" sheet="1" objects="1" scenarios="1"/>
  <protectedRanges>
    <protectedRange sqref="I4:I30" name="Obseg1"/>
  </protectedRanges>
  <pageMargins left="0.23622047244094491" right="0.23622047244094491" top="0.74803149606299213" bottom="0.74803149606299213" header="0.31496062992125984" footer="0.31496062992125984"/>
  <pageSetup paperSize="9" scale="97" orientation="landscape" horizontalDpi="4294967292"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32"/>
  <sheetViews>
    <sheetView zoomScaleNormal="100" workbookViewId="0">
      <selection activeCell="H6" sqref="H6"/>
    </sheetView>
  </sheetViews>
  <sheetFormatPr defaultColWidth="9.109375" defaultRowHeight="13.2"/>
  <cols>
    <col min="1" max="1" width="9.109375" style="117"/>
    <col min="2" max="2" width="6" style="5" customWidth="1"/>
    <col min="3" max="3" width="7.5546875" style="16" customWidth="1"/>
    <col min="4" max="4" width="10.109375" style="16" customWidth="1"/>
    <col min="5" max="5" width="49.5546875" style="17" customWidth="1"/>
    <col min="6" max="6" width="24.6640625" style="18" customWidth="1"/>
    <col min="7" max="7" width="7.5546875" style="19" customWidth="1"/>
    <col min="8" max="8" width="10.109375" style="35" customWidth="1"/>
    <col min="9" max="9" width="12.5546875" style="20" customWidth="1"/>
    <col min="10" max="10" width="12.5546875" style="3" customWidth="1"/>
  </cols>
  <sheetData>
    <row r="1" spans="1:10" ht="16.2" thickBot="1">
      <c r="E1" s="158" t="s">
        <v>1115</v>
      </c>
    </row>
    <row r="2" spans="1:10" s="44" customFormat="1" ht="13.8" thickBot="1">
      <c r="A2" s="116" t="s">
        <v>812</v>
      </c>
      <c r="B2" s="42" t="s">
        <v>3</v>
      </c>
      <c r="C2" s="42" t="s">
        <v>4</v>
      </c>
      <c r="D2" s="42" t="s">
        <v>5</v>
      </c>
      <c r="E2" s="40" t="s">
        <v>9</v>
      </c>
      <c r="F2" s="40" t="s">
        <v>10</v>
      </c>
      <c r="G2" s="42" t="s">
        <v>6</v>
      </c>
      <c r="H2" s="46" t="s">
        <v>7</v>
      </c>
      <c r="I2" s="43" t="s">
        <v>8</v>
      </c>
      <c r="J2" s="41" t="s">
        <v>0</v>
      </c>
    </row>
    <row r="3" spans="1:10">
      <c r="A3" s="117" t="s">
        <v>298</v>
      </c>
      <c r="B3" s="5" t="s">
        <v>1013</v>
      </c>
      <c r="J3" s="3" t="str">
        <f t="shared" ref="J3:J17" si="0">IF(H3="","",H3*I3)</f>
        <v/>
      </c>
    </row>
    <row r="4" spans="1:10">
      <c r="A4" s="117" t="s">
        <v>851</v>
      </c>
      <c r="B4" s="5" t="s">
        <v>978</v>
      </c>
      <c r="J4" s="3" t="str">
        <f t="shared" si="0"/>
        <v/>
      </c>
    </row>
    <row r="5" spans="1:10">
      <c r="C5" s="16" t="s">
        <v>11</v>
      </c>
      <c r="D5" s="16" t="s">
        <v>198</v>
      </c>
      <c r="E5" s="17" t="s">
        <v>199</v>
      </c>
      <c r="G5" s="19" t="s">
        <v>70</v>
      </c>
      <c r="H5" s="35">
        <v>16</v>
      </c>
      <c r="J5" s="3">
        <f t="shared" si="0"/>
        <v>0</v>
      </c>
    </row>
    <row r="6" spans="1:10" ht="51.6">
      <c r="C6" s="16" t="s">
        <v>15</v>
      </c>
      <c r="D6" s="16" t="s">
        <v>200</v>
      </c>
      <c r="E6" s="17" t="s">
        <v>201</v>
      </c>
      <c r="F6" s="18" t="s">
        <v>1059</v>
      </c>
      <c r="G6" s="19" t="s">
        <v>70</v>
      </c>
      <c r="H6" s="35">
        <v>18</v>
      </c>
      <c r="I6" s="22"/>
      <c r="J6" s="3">
        <f t="shared" si="0"/>
        <v>0</v>
      </c>
    </row>
    <row r="7" spans="1:10">
      <c r="C7" s="16" t="s">
        <v>19</v>
      </c>
      <c r="D7" s="16" t="s">
        <v>202</v>
      </c>
      <c r="E7" s="17" t="s">
        <v>203</v>
      </c>
      <c r="G7" s="19" t="s">
        <v>26</v>
      </c>
      <c r="H7" s="35">
        <v>36</v>
      </c>
      <c r="I7" s="22"/>
      <c r="J7" s="3">
        <f t="shared" si="0"/>
        <v>0</v>
      </c>
    </row>
    <row r="8" spans="1:10" ht="31.2">
      <c r="C8" s="16" t="s">
        <v>22</v>
      </c>
      <c r="D8" s="16" t="s">
        <v>28</v>
      </c>
      <c r="E8" s="17" t="s">
        <v>30</v>
      </c>
      <c r="F8" s="18" t="s">
        <v>1058</v>
      </c>
      <c r="G8" s="19" t="s">
        <v>29</v>
      </c>
      <c r="H8" s="35">
        <v>118</v>
      </c>
      <c r="I8" s="22"/>
      <c r="J8" s="3">
        <f t="shared" si="0"/>
        <v>0</v>
      </c>
    </row>
    <row r="9" spans="1:10">
      <c r="A9" s="117" t="s">
        <v>334</v>
      </c>
      <c r="B9" s="5" t="s">
        <v>1031</v>
      </c>
      <c r="I9" s="22"/>
      <c r="J9" s="3" t="str">
        <f t="shared" si="0"/>
        <v/>
      </c>
    </row>
    <row r="10" spans="1:10">
      <c r="A10" s="117" t="s">
        <v>852</v>
      </c>
      <c r="B10" s="5" t="s">
        <v>1032</v>
      </c>
      <c r="I10" s="22"/>
      <c r="J10" s="3" t="str">
        <f t="shared" si="0"/>
        <v/>
      </c>
    </row>
    <row r="11" spans="1:10">
      <c r="A11" s="142"/>
      <c r="C11" s="16" t="s">
        <v>11</v>
      </c>
      <c r="D11" s="16" t="s">
        <v>56</v>
      </c>
      <c r="E11" s="24" t="s">
        <v>58</v>
      </c>
      <c r="G11" s="19" t="s">
        <v>57</v>
      </c>
      <c r="H11" s="35">
        <v>282</v>
      </c>
      <c r="I11" s="22"/>
      <c r="J11" s="3">
        <f t="shared" si="0"/>
        <v>0</v>
      </c>
    </row>
    <row r="12" spans="1:10" ht="21">
      <c r="C12" s="16" t="s">
        <v>15</v>
      </c>
      <c r="D12" s="16" t="s">
        <v>204</v>
      </c>
      <c r="E12" s="17" t="s">
        <v>205</v>
      </c>
      <c r="F12" s="18" t="s">
        <v>206</v>
      </c>
      <c r="G12" s="19" t="s">
        <v>57</v>
      </c>
      <c r="H12" s="35">
        <v>282</v>
      </c>
      <c r="I12" s="22"/>
      <c r="J12" s="3">
        <f t="shared" si="0"/>
        <v>0</v>
      </c>
    </row>
    <row r="13" spans="1:10">
      <c r="A13" s="117" t="s">
        <v>335</v>
      </c>
      <c r="B13" s="5" t="s">
        <v>1020</v>
      </c>
      <c r="I13" s="22"/>
      <c r="J13" s="3" t="str">
        <f t="shared" si="0"/>
        <v/>
      </c>
    </row>
    <row r="14" spans="1:10">
      <c r="A14" s="117" t="s">
        <v>853</v>
      </c>
      <c r="B14" s="5" t="s">
        <v>999</v>
      </c>
      <c r="E14" s="25"/>
      <c r="J14" s="3" t="str">
        <f t="shared" si="0"/>
        <v/>
      </c>
    </row>
    <row r="15" spans="1:10" ht="51.6">
      <c r="C15" s="16" t="s">
        <v>11</v>
      </c>
      <c r="D15" s="16" t="s">
        <v>207</v>
      </c>
      <c r="E15" s="26" t="s">
        <v>208</v>
      </c>
      <c r="F15" s="18" t="s">
        <v>209</v>
      </c>
      <c r="G15" s="19" t="s">
        <v>26</v>
      </c>
      <c r="H15" s="35">
        <v>95</v>
      </c>
      <c r="I15" s="22"/>
      <c r="J15" s="3">
        <f t="shared" si="0"/>
        <v>0</v>
      </c>
    </row>
    <row r="16" spans="1:10">
      <c r="A16" s="117" t="s">
        <v>854</v>
      </c>
      <c r="B16" s="5" t="s">
        <v>1001</v>
      </c>
      <c r="E16" s="18"/>
      <c r="F16" s="21"/>
      <c r="I16" s="22"/>
      <c r="J16" s="3" t="str">
        <f t="shared" si="0"/>
        <v/>
      </c>
    </row>
    <row r="17" spans="3:10" ht="21">
      <c r="C17" s="16" t="s">
        <v>11</v>
      </c>
      <c r="D17" s="16" t="s">
        <v>210</v>
      </c>
      <c r="E17" s="18" t="s">
        <v>211</v>
      </c>
      <c r="G17" s="19" t="s">
        <v>29</v>
      </c>
      <c r="H17" s="35">
        <v>5</v>
      </c>
      <c r="I17" s="22"/>
      <c r="J17" s="3">
        <f t="shared" si="0"/>
        <v>0</v>
      </c>
    </row>
    <row r="18" spans="3:10">
      <c r="E18" s="25"/>
      <c r="I18" s="22"/>
    </row>
    <row r="19" spans="3:10">
      <c r="E19" s="27"/>
      <c r="F19" s="7" t="s">
        <v>195</v>
      </c>
      <c r="G19" s="8"/>
      <c r="H19" s="33"/>
      <c r="I19" s="9"/>
      <c r="J19" s="1">
        <f>SUM(J3:J17)</f>
        <v>0</v>
      </c>
    </row>
    <row r="20" spans="3:10">
      <c r="E20" s="25"/>
      <c r="F20" s="7" t="s">
        <v>196</v>
      </c>
      <c r="G20" s="8"/>
      <c r="H20" s="33"/>
      <c r="I20" s="9"/>
      <c r="J20" s="1">
        <f>0.22*J19</f>
        <v>0</v>
      </c>
    </row>
    <row r="21" spans="3:10">
      <c r="E21" s="27"/>
      <c r="F21" s="7" t="s">
        <v>197</v>
      </c>
      <c r="G21" s="8"/>
      <c r="H21" s="33"/>
      <c r="I21" s="9"/>
      <c r="J21" s="1">
        <f>J20+J19</f>
        <v>0</v>
      </c>
    </row>
    <row r="22" spans="3:10">
      <c r="E22" s="26"/>
      <c r="I22" s="22"/>
    </row>
    <row r="23" spans="3:10">
      <c r="E23" s="65" t="s">
        <v>774</v>
      </c>
      <c r="I23" s="22"/>
    </row>
    <row r="24" spans="3:10">
      <c r="E24" s="28"/>
      <c r="I24" s="22"/>
    </row>
    <row r="25" spans="3:10">
      <c r="E25" s="26"/>
      <c r="I25" s="22"/>
    </row>
    <row r="26" spans="3:10">
      <c r="E26" s="26"/>
      <c r="I26" s="22"/>
    </row>
    <row r="27" spans="3:10">
      <c r="E27" s="26"/>
      <c r="I27" s="22"/>
    </row>
    <row r="28" spans="3:10">
      <c r="E28" s="29"/>
      <c r="F28" s="7"/>
      <c r="G28" s="8"/>
      <c r="H28" s="33"/>
      <c r="I28" s="9"/>
      <c r="J28" s="1"/>
    </row>
    <row r="29" spans="3:10">
      <c r="E29" s="26"/>
      <c r="F29" s="7"/>
      <c r="G29" s="8"/>
      <c r="H29" s="33"/>
      <c r="I29" s="9"/>
      <c r="J29" s="1"/>
    </row>
    <row r="30" spans="3:10">
      <c r="E30" s="26"/>
      <c r="F30" s="7"/>
      <c r="G30" s="8"/>
      <c r="H30" s="33"/>
      <c r="I30" s="9"/>
      <c r="J30" s="1"/>
    </row>
    <row r="31" spans="3:10">
      <c r="E31" s="26"/>
    </row>
    <row r="34" spans="2:5">
      <c r="E34" s="30"/>
    </row>
    <row r="35" spans="2:5">
      <c r="E35" s="30"/>
    </row>
    <row r="36" spans="2:5">
      <c r="E36" s="30"/>
    </row>
    <row r="37" spans="2:5">
      <c r="E37" s="30"/>
    </row>
    <row r="38" spans="2:5">
      <c r="E38" s="27"/>
    </row>
    <row r="39" spans="2:5">
      <c r="E39" s="31"/>
    </row>
    <row r="42" spans="2:5">
      <c r="B42" s="39"/>
      <c r="C42" s="32"/>
      <c r="D42" s="21"/>
      <c r="E42" s="27"/>
    </row>
    <row r="104" spans="6:10">
      <c r="F104" s="7"/>
      <c r="G104" s="8"/>
      <c r="H104" s="33"/>
      <c r="I104" s="9"/>
      <c r="J104" s="1"/>
    </row>
    <row r="105" spans="6:10">
      <c r="F105" s="7"/>
      <c r="G105" s="8"/>
      <c r="H105" s="33"/>
      <c r="I105" s="9"/>
      <c r="J105" s="1"/>
    </row>
    <row r="106" spans="6:10">
      <c r="F106" s="7"/>
      <c r="G106" s="8"/>
      <c r="H106" s="33"/>
      <c r="I106" s="9"/>
      <c r="J106" s="1"/>
    </row>
    <row r="130" spans="6:10">
      <c r="F130" s="7"/>
      <c r="G130" s="8"/>
      <c r="H130" s="33"/>
      <c r="I130" s="9"/>
      <c r="J130" s="1"/>
    </row>
    <row r="131" spans="6:10">
      <c r="F131" s="7"/>
      <c r="G131" s="8"/>
      <c r="H131" s="33"/>
      <c r="I131" s="9"/>
      <c r="J131" s="1"/>
    </row>
    <row r="132" spans="6:10">
      <c r="F132" s="7"/>
      <c r="G132" s="8"/>
      <c r="H132" s="33"/>
      <c r="I132" s="9"/>
      <c r="J132" s="1"/>
    </row>
  </sheetData>
  <sheetProtection algorithmName="SHA-512" hashValue="RshkkEXXCPUg2SYV+t06Y1Ry8ro8JdelLkZdvumlp+zCY5hqnMf5bmzBlOqBlZmh7dAqXCtBoEs8wxmUO7UGXg==" saltValue="1u7jt/BE5n7ARJ2Ww9bkRA==" spinCount="100000" sheet="1" objects="1" scenarios="1"/>
  <protectedRanges>
    <protectedRange sqref="I5:I17" name="Obseg1"/>
  </protectedRanges>
  <pageMargins left="0.23622047244094491" right="0.23622047244094491" top="0.74803149606299213" bottom="0.74803149606299213" header="0.31496062992125984" footer="0.31496062992125984"/>
  <pageSetup paperSize="9" scale="97" orientation="landscape" horizontalDpi="4294967292"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79"/>
  <sheetViews>
    <sheetView zoomScaleNormal="100" workbookViewId="0">
      <selection activeCell="F3" sqref="F3"/>
    </sheetView>
  </sheetViews>
  <sheetFormatPr defaultColWidth="9.109375" defaultRowHeight="13.2"/>
  <cols>
    <col min="1" max="1" width="9.109375" style="117"/>
    <col min="2" max="2" width="6" style="5" customWidth="1"/>
    <col min="3" max="3" width="7.5546875" style="16" customWidth="1"/>
    <col min="4" max="4" width="10.109375" style="16" customWidth="1"/>
    <col min="5" max="5" width="49.5546875" style="17" customWidth="1"/>
    <col min="6" max="6" width="24.6640625" style="17" customWidth="1"/>
    <col min="7" max="7" width="7.5546875" style="16" customWidth="1"/>
    <col min="8" max="8" width="10.109375" style="52" customWidth="1"/>
    <col min="9" max="9" width="12.5546875" style="99" customWidth="1"/>
    <col min="10" max="10" width="12.5546875" style="54" customWidth="1"/>
    <col min="11" max="11" width="10.88671875" style="90" bestFit="1" customWidth="1"/>
    <col min="12" max="16384" width="9.109375" style="90"/>
  </cols>
  <sheetData>
    <row r="1" spans="1:11" ht="16.2" thickBot="1">
      <c r="E1" s="158" t="s">
        <v>1116</v>
      </c>
    </row>
    <row r="2" spans="1:11" s="88" customFormat="1" ht="13.8" thickBot="1">
      <c r="A2" s="116" t="s">
        <v>812</v>
      </c>
      <c r="B2" s="85" t="s">
        <v>3</v>
      </c>
      <c r="C2" s="85" t="s">
        <v>4</v>
      </c>
      <c r="D2" s="85" t="s">
        <v>5</v>
      </c>
      <c r="E2" s="12" t="s">
        <v>9</v>
      </c>
      <c r="F2" s="12" t="s">
        <v>10</v>
      </c>
      <c r="G2" s="85" t="s">
        <v>6</v>
      </c>
      <c r="H2" s="49" t="s">
        <v>7</v>
      </c>
      <c r="I2" s="98" t="s">
        <v>8</v>
      </c>
      <c r="J2" s="87" t="s">
        <v>0</v>
      </c>
    </row>
    <row r="3" spans="1:11">
      <c r="A3" s="117" t="s">
        <v>299</v>
      </c>
      <c r="B3" s="5" t="s">
        <v>953</v>
      </c>
      <c r="C3" s="143"/>
      <c r="D3" s="143"/>
      <c r="E3" s="144"/>
      <c r="F3" s="144"/>
      <c r="G3" s="143"/>
      <c r="H3" s="145"/>
      <c r="I3" s="146"/>
      <c r="J3" s="147"/>
      <c r="K3" s="88"/>
    </row>
    <row r="4" spans="1:11">
      <c r="A4" s="117" t="s">
        <v>945</v>
      </c>
      <c r="B4" s="148" t="s">
        <v>976</v>
      </c>
      <c r="C4" s="149"/>
      <c r="D4" s="149"/>
      <c r="E4" s="150"/>
      <c r="F4" s="151"/>
      <c r="G4" s="150"/>
      <c r="H4" s="152"/>
      <c r="I4" s="153"/>
      <c r="J4" s="154"/>
    </row>
    <row r="5" spans="1:11">
      <c r="A5" s="117" t="s">
        <v>946</v>
      </c>
      <c r="B5" s="5" t="s">
        <v>977</v>
      </c>
      <c r="F5" s="54"/>
      <c r="G5" s="17"/>
      <c r="H5" s="97"/>
      <c r="J5" s="89"/>
    </row>
    <row r="6" spans="1:11" ht="40.799999999999997">
      <c r="C6" s="16" t="s">
        <v>212</v>
      </c>
      <c r="E6" s="17" t="s">
        <v>215</v>
      </c>
      <c r="F6" s="54"/>
      <c r="G6" s="17" t="s">
        <v>217</v>
      </c>
      <c r="H6" s="97">
        <v>55</v>
      </c>
      <c r="J6" s="91">
        <f>H6*I6</f>
        <v>0</v>
      </c>
    </row>
    <row r="7" spans="1:11" ht="30.6">
      <c r="C7" s="16" t="s">
        <v>213</v>
      </c>
      <c r="E7" s="17" t="s">
        <v>216</v>
      </c>
      <c r="F7" s="54"/>
      <c r="G7" s="17" t="s">
        <v>218</v>
      </c>
      <c r="H7" s="97">
        <v>15</v>
      </c>
      <c r="J7" s="91">
        <f>H7*I7</f>
        <v>0</v>
      </c>
    </row>
    <row r="8" spans="1:11" ht="61.2">
      <c r="C8" s="16" t="s">
        <v>214</v>
      </c>
      <c r="E8" s="17" t="s">
        <v>803</v>
      </c>
      <c r="F8" s="54"/>
      <c r="G8" s="17" t="s">
        <v>218</v>
      </c>
      <c r="H8" s="97">
        <v>2</v>
      </c>
      <c r="J8" s="91">
        <f>H8*I8</f>
        <v>0</v>
      </c>
    </row>
    <row r="9" spans="1:11">
      <c r="A9" s="117" t="s">
        <v>947</v>
      </c>
      <c r="B9" s="5" t="s">
        <v>1033</v>
      </c>
      <c r="F9" s="54"/>
      <c r="G9" s="17"/>
      <c r="H9" s="97"/>
      <c r="J9" s="91"/>
    </row>
    <row r="10" spans="1:11" ht="30.6">
      <c r="C10" s="16" t="s">
        <v>316</v>
      </c>
      <c r="E10" s="17" t="s">
        <v>317</v>
      </c>
      <c r="F10" s="54" t="s">
        <v>318</v>
      </c>
      <c r="G10" s="17" t="s">
        <v>217</v>
      </c>
      <c r="H10" s="97">
        <v>55</v>
      </c>
      <c r="J10" s="91">
        <f>H10*I10</f>
        <v>0</v>
      </c>
    </row>
    <row r="11" spans="1:11">
      <c r="A11" s="117" t="s">
        <v>948</v>
      </c>
      <c r="B11" s="5" t="s">
        <v>1034</v>
      </c>
      <c r="F11" s="54"/>
      <c r="G11" s="17"/>
      <c r="H11" s="97"/>
      <c r="J11" s="91"/>
    </row>
    <row r="12" spans="1:11" ht="40.799999999999997">
      <c r="C12" s="16" t="s">
        <v>219</v>
      </c>
      <c r="E12" s="17" t="s">
        <v>240</v>
      </c>
      <c r="F12" s="54"/>
      <c r="G12" s="17" t="s">
        <v>256</v>
      </c>
      <c r="H12" s="97">
        <v>1</v>
      </c>
      <c r="J12" s="91">
        <f t="shared" ref="J12:J32" si="0">H12*I12</f>
        <v>0</v>
      </c>
    </row>
    <row r="13" spans="1:11" ht="30.6">
      <c r="C13" s="16" t="s">
        <v>220</v>
      </c>
      <c r="E13" s="17" t="s">
        <v>241</v>
      </c>
      <c r="F13" s="54" t="s">
        <v>791</v>
      </c>
      <c r="G13" s="17" t="s">
        <v>256</v>
      </c>
      <c r="H13" s="97">
        <v>14</v>
      </c>
      <c r="J13" s="91">
        <f t="shared" si="0"/>
        <v>0</v>
      </c>
    </row>
    <row r="14" spans="1:11" ht="30.6">
      <c r="C14" s="16" t="s">
        <v>221</v>
      </c>
      <c r="E14" s="17" t="s">
        <v>242</v>
      </c>
      <c r="F14" s="54" t="s">
        <v>791</v>
      </c>
      <c r="G14" s="17" t="s">
        <v>256</v>
      </c>
      <c r="H14" s="97">
        <v>10</v>
      </c>
      <c r="J14" s="91">
        <f t="shared" si="0"/>
        <v>0</v>
      </c>
    </row>
    <row r="15" spans="1:11" ht="30.6">
      <c r="C15" s="16" t="s">
        <v>222</v>
      </c>
      <c r="E15" s="17" t="s">
        <v>243</v>
      </c>
      <c r="F15" s="54" t="s">
        <v>791</v>
      </c>
      <c r="G15" s="17" t="s">
        <v>256</v>
      </c>
      <c r="H15" s="97">
        <v>4</v>
      </c>
      <c r="J15" s="91">
        <f t="shared" si="0"/>
        <v>0</v>
      </c>
    </row>
    <row r="16" spans="1:11" ht="30.6">
      <c r="C16" s="16" t="s">
        <v>223</v>
      </c>
      <c r="E16" s="17" t="s">
        <v>244</v>
      </c>
      <c r="F16" s="54" t="s">
        <v>791</v>
      </c>
      <c r="G16" s="17" t="s">
        <v>256</v>
      </c>
      <c r="H16" s="97">
        <v>1</v>
      </c>
      <c r="J16" s="91">
        <f t="shared" si="0"/>
        <v>0</v>
      </c>
    </row>
    <row r="17" spans="3:10" ht="20.399999999999999">
      <c r="C17" s="16" t="s">
        <v>224</v>
      </c>
      <c r="E17" s="17" t="s">
        <v>245</v>
      </c>
      <c r="F17" s="54"/>
      <c r="G17" s="17" t="s">
        <v>257</v>
      </c>
      <c r="H17" s="97">
        <v>32</v>
      </c>
      <c r="J17" s="91">
        <f t="shared" si="0"/>
        <v>0</v>
      </c>
    </row>
    <row r="18" spans="3:10" ht="20.399999999999999">
      <c r="C18" s="16" t="s">
        <v>225</v>
      </c>
      <c r="E18" s="17" t="s">
        <v>246</v>
      </c>
      <c r="F18" s="54"/>
      <c r="G18" s="17" t="s">
        <v>257</v>
      </c>
      <c r="H18" s="97">
        <v>20</v>
      </c>
      <c r="J18" s="91">
        <f t="shared" si="0"/>
        <v>0</v>
      </c>
    </row>
    <row r="19" spans="3:10" ht="40.799999999999997">
      <c r="C19" s="16" t="s">
        <v>226</v>
      </c>
      <c r="E19" s="93" t="s">
        <v>247</v>
      </c>
      <c r="F19" s="54"/>
      <c r="G19" s="17" t="s">
        <v>256</v>
      </c>
      <c r="H19" s="97">
        <v>5</v>
      </c>
      <c r="J19" s="89">
        <f t="shared" si="0"/>
        <v>0</v>
      </c>
    </row>
    <row r="20" spans="3:10" ht="40.799999999999997">
      <c r="C20" s="16" t="s">
        <v>227</v>
      </c>
      <c r="E20" s="93" t="s">
        <v>792</v>
      </c>
      <c r="F20" s="54"/>
      <c r="G20" s="17" t="s">
        <v>256</v>
      </c>
      <c r="H20" s="97">
        <v>11</v>
      </c>
      <c r="J20" s="91">
        <f t="shared" si="0"/>
        <v>0</v>
      </c>
    </row>
    <row r="21" spans="3:10" ht="51">
      <c r="C21" s="16" t="s">
        <v>228</v>
      </c>
      <c r="E21" s="17" t="s">
        <v>793</v>
      </c>
      <c r="F21" s="54" t="s">
        <v>794</v>
      </c>
      <c r="G21" s="21" t="s">
        <v>256</v>
      </c>
      <c r="H21" s="97">
        <v>13</v>
      </c>
      <c r="J21" s="91">
        <f t="shared" si="0"/>
        <v>0</v>
      </c>
    </row>
    <row r="22" spans="3:10">
      <c r="C22" s="16" t="s">
        <v>229</v>
      </c>
      <c r="E22" s="17" t="s">
        <v>248</v>
      </c>
      <c r="F22" s="54"/>
      <c r="G22" s="17" t="s">
        <v>256</v>
      </c>
      <c r="H22" s="97">
        <f>H12</f>
        <v>1</v>
      </c>
      <c r="J22" s="91">
        <f t="shared" si="0"/>
        <v>0</v>
      </c>
    </row>
    <row r="23" spans="3:10" ht="20.399999999999999">
      <c r="C23" s="16" t="s">
        <v>230</v>
      </c>
      <c r="E23" s="93" t="s">
        <v>249</v>
      </c>
      <c r="F23" s="54"/>
      <c r="G23" s="17" t="s">
        <v>258</v>
      </c>
      <c r="H23" s="97">
        <v>1</v>
      </c>
      <c r="J23" s="91">
        <f t="shared" si="0"/>
        <v>0</v>
      </c>
    </row>
    <row r="24" spans="3:10" ht="30.6">
      <c r="C24" s="16" t="s">
        <v>231</v>
      </c>
      <c r="E24" s="17" t="s">
        <v>250</v>
      </c>
      <c r="F24" s="54" t="s">
        <v>340</v>
      </c>
      <c r="G24" s="17" t="s">
        <v>256</v>
      </c>
      <c r="H24" s="97">
        <f>H19+H20</f>
        <v>16</v>
      </c>
      <c r="J24" s="89">
        <f t="shared" si="0"/>
        <v>0</v>
      </c>
    </row>
    <row r="25" spans="3:10" ht="20.399999999999999">
      <c r="C25" s="16" t="s">
        <v>232</v>
      </c>
      <c r="E25" s="93" t="s">
        <v>251</v>
      </c>
      <c r="F25" s="54"/>
      <c r="G25" s="17" t="s">
        <v>217</v>
      </c>
      <c r="H25" s="97">
        <f>H6</f>
        <v>55</v>
      </c>
      <c r="J25" s="89">
        <f t="shared" si="0"/>
        <v>0</v>
      </c>
    </row>
    <row r="26" spans="3:10" ht="20.399999999999999">
      <c r="C26" s="16" t="s">
        <v>233</v>
      </c>
      <c r="E26" s="17" t="s">
        <v>252</v>
      </c>
      <c r="F26" s="54"/>
      <c r="G26" s="17" t="s">
        <v>259</v>
      </c>
      <c r="H26" s="97">
        <v>6</v>
      </c>
      <c r="J26" s="89">
        <f t="shared" si="0"/>
        <v>0</v>
      </c>
    </row>
    <row r="27" spans="3:10" ht="30.6">
      <c r="C27" s="16" t="s">
        <v>234</v>
      </c>
      <c r="E27" s="93" t="s">
        <v>253</v>
      </c>
      <c r="F27" s="54"/>
      <c r="G27" s="17" t="s">
        <v>259</v>
      </c>
      <c r="H27" s="97">
        <v>3</v>
      </c>
      <c r="J27" s="91">
        <f t="shared" si="0"/>
        <v>0</v>
      </c>
    </row>
    <row r="28" spans="3:10">
      <c r="C28" s="16" t="s">
        <v>235</v>
      </c>
      <c r="E28" s="93" t="s">
        <v>254</v>
      </c>
      <c r="F28" s="54"/>
      <c r="G28" s="17" t="s">
        <v>259</v>
      </c>
      <c r="H28" s="97">
        <v>3</v>
      </c>
      <c r="J28" s="91">
        <f t="shared" si="0"/>
        <v>0</v>
      </c>
    </row>
    <row r="29" spans="3:10" ht="20.399999999999999">
      <c r="C29" s="16" t="s">
        <v>236</v>
      </c>
      <c r="E29" s="94" t="s">
        <v>795</v>
      </c>
      <c r="F29" s="54"/>
      <c r="G29" s="17" t="s">
        <v>259</v>
      </c>
      <c r="H29" s="97">
        <v>1</v>
      </c>
      <c r="J29" s="91">
        <f t="shared" si="0"/>
        <v>0</v>
      </c>
    </row>
    <row r="30" spans="3:10" ht="30.6">
      <c r="C30" s="16" t="s">
        <v>237</v>
      </c>
      <c r="E30" s="93" t="s">
        <v>796</v>
      </c>
      <c r="F30" s="54"/>
      <c r="G30" s="17" t="s">
        <v>259</v>
      </c>
      <c r="H30" s="97">
        <v>1</v>
      </c>
      <c r="J30" s="91">
        <f t="shared" si="0"/>
        <v>0</v>
      </c>
    </row>
    <row r="31" spans="3:10" ht="40.799999999999997">
      <c r="C31" s="16" t="s">
        <v>238</v>
      </c>
      <c r="E31" s="93" t="s">
        <v>296</v>
      </c>
      <c r="F31" s="54" t="s">
        <v>297</v>
      </c>
      <c r="G31" s="17" t="s">
        <v>259</v>
      </c>
      <c r="H31" s="97">
        <v>1</v>
      </c>
      <c r="J31" s="91">
        <f t="shared" si="0"/>
        <v>0</v>
      </c>
    </row>
    <row r="32" spans="3:10" ht="40.799999999999997">
      <c r="C32" s="16" t="s">
        <v>239</v>
      </c>
      <c r="E32" s="93" t="s">
        <v>255</v>
      </c>
      <c r="F32" s="54"/>
      <c r="G32" s="17" t="s">
        <v>259</v>
      </c>
      <c r="H32" s="97">
        <v>1</v>
      </c>
      <c r="J32" s="91">
        <f t="shared" si="0"/>
        <v>0</v>
      </c>
    </row>
    <row r="33" spans="1:10">
      <c r="A33" s="117" t="s">
        <v>949</v>
      </c>
      <c r="B33" s="5" t="s">
        <v>1035</v>
      </c>
      <c r="F33" s="54"/>
      <c r="G33" s="17"/>
      <c r="H33" s="97"/>
      <c r="J33" s="89"/>
    </row>
    <row r="34" spans="1:10" ht="30.6">
      <c r="C34" s="16" t="s">
        <v>260</v>
      </c>
      <c r="E34" s="93" t="s">
        <v>1061</v>
      </c>
      <c r="F34" s="54"/>
      <c r="G34" s="17"/>
      <c r="H34" s="97"/>
      <c r="J34" s="89"/>
    </row>
    <row r="35" spans="1:10">
      <c r="E35" s="93" t="s">
        <v>797</v>
      </c>
      <c r="F35" s="54"/>
      <c r="G35" s="17" t="s">
        <v>217</v>
      </c>
      <c r="H35" s="97">
        <v>33</v>
      </c>
      <c r="J35" s="89">
        <f>H35*I35</f>
        <v>0</v>
      </c>
    </row>
    <row r="36" spans="1:10">
      <c r="E36" s="93" t="s">
        <v>270</v>
      </c>
      <c r="F36" s="54" t="s">
        <v>344</v>
      </c>
      <c r="G36" s="17" t="s">
        <v>217</v>
      </c>
      <c r="H36" s="97">
        <v>2</v>
      </c>
      <c r="J36" s="89">
        <f>H36*I36</f>
        <v>0</v>
      </c>
    </row>
    <row r="37" spans="1:10" ht="40.799999999999997">
      <c r="C37" s="16" t="s">
        <v>261</v>
      </c>
      <c r="E37" s="17" t="s">
        <v>1060</v>
      </c>
      <c r="F37" s="54"/>
      <c r="G37" s="17"/>
      <c r="H37" s="97"/>
      <c r="J37" s="89"/>
    </row>
    <row r="38" spans="1:10">
      <c r="E38" s="17" t="s">
        <v>271</v>
      </c>
      <c r="F38" s="54"/>
      <c r="G38" s="17" t="s">
        <v>217</v>
      </c>
      <c r="H38" s="97">
        <v>22</v>
      </c>
      <c r="J38" s="89">
        <f>H38*I38</f>
        <v>0</v>
      </c>
    </row>
    <row r="39" spans="1:10" ht="30.6">
      <c r="C39" s="16" t="s">
        <v>262</v>
      </c>
      <c r="E39" s="100" t="s">
        <v>272</v>
      </c>
      <c r="F39" s="54"/>
      <c r="G39" s="17"/>
      <c r="H39" s="97"/>
      <c r="J39" s="89"/>
    </row>
    <row r="40" spans="1:10">
      <c r="E40" s="100" t="s">
        <v>273</v>
      </c>
      <c r="F40" s="54" t="s">
        <v>345</v>
      </c>
      <c r="G40" s="17" t="s">
        <v>218</v>
      </c>
      <c r="H40" s="97">
        <v>13</v>
      </c>
      <c r="J40" s="89">
        <f>H40*I40</f>
        <v>0</v>
      </c>
    </row>
    <row r="41" spans="1:10">
      <c r="E41" s="100" t="s">
        <v>274</v>
      </c>
      <c r="F41" s="54"/>
      <c r="G41" s="17" t="s">
        <v>218</v>
      </c>
      <c r="H41" s="97">
        <v>1</v>
      </c>
      <c r="J41" s="89">
        <f>H41*I41</f>
        <v>0</v>
      </c>
    </row>
    <row r="42" spans="1:10">
      <c r="E42" s="100" t="s">
        <v>275</v>
      </c>
      <c r="F42" s="54"/>
      <c r="G42" s="17" t="s">
        <v>218</v>
      </c>
      <c r="H42" s="97">
        <v>3</v>
      </c>
      <c r="J42" s="89">
        <f>H42*I42</f>
        <v>0</v>
      </c>
    </row>
    <row r="43" spans="1:10">
      <c r="E43" s="17" t="s">
        <v>276</v>
      </c>
      <c r="F43" s="54"/>
      <c r="G43" s="17" t="s">
        <v>218</v>
      </c>
      <c r="H43" s="97">
        <v>10</v>
      </c>
      <c r="J43" s="89">
        <f>H43*I43</f>
        <v>0</v>
      </c>
    </row>
    <row r="44" spans="1:10">
      <c r="E44" s="101" t="s">
        <v>277</v>
      </c>
      <c r="F44" s="54"/>
      <c r="G44" s="17" t="s">
        <v>218</v>
      </c>
      <c r="H44" s="97">
        <v>10</v>
      </c>
      <c r="J44" s="89">
        <f>H44*I44</f>
        <v>0</v>
      </c>
    </row>
    <row r="45" spans="1:10" ht="30.6">
      <c r="C45" s="16" t="s">
        <v>263</v>
      </c>
      <c r="E45" s="17" t="s">
        <v>278</v>
      </c>
      <c r="F45" s="54"/>
      <c r="G45" s="17"/>
      <c r="H45" s="97"/>
      <c r="J45" s="89"/>
    </row>
    <row r="46" spans="1:10">
      <c r="E46" s="17" t="s">
        <v>279</v>
      </c>
      <c r="F46" s="54"/>
      <c r="G46" s="17" t="s">
        <v>218</v>
      </c>
      <c r="H46" s="97">
        <v>2</v>
      </c>
      <c r="J46" s="89">
        <f>H46*I46</f>
        <v>0</v>
      </c>
    </row>
    <row r="47" spans="1:10">
      <c r="B47" s="95"/>
      <c r="C47" s="92"/>
      <c r="D47" s="21"/>
      <c r="E47" s="17" t="s">
        <v>280</v>
      </c>
      <c r="F47" s="54"/>
      <c r="G47" s="17" t="s">
        <v>218</v>
      </c>
      <c r="H47" s="97">
        <v>1</v>
      </c>
      <c r="J47" s="89">
        <f>H47*I47</f>
        <v>0</v>
      </c>
    </row>
    <row r="48" spans="1:10">
      <c r="E48" s="17" t="s">
        <v>281</v>
      </c>
      <c r="F48" s="54"/>
      <c r="G48" s="17" t="s">
        <v>218</v>
      </c>
      <c r="H48" s="97">
        <v>1</v>
      </c>
      <c r="J48" s="89">
        <f>H48*I48</f>
        <v>0</v>
      </c>
    </row>
    <row r="49" spans="1:10" ht="40.799999999999997">
      <c r="C49" s="16" t="s">
        <v>264</v>
      </c>
      <c r="E49" s="17" t="s">
        <v>282</v>
      </c>
      <c r="F49" s="54"/>
      <c r="G49" s="17"/>
      <c r="H49" s="97"/>
      <c r="J49" s="89"/>
    </row>
    <row r="50" spans="1:10">
      <c r="E50" s="17" t="s">
        <v>283</v>
      </c>
      <c r="F50" s="54" t="s">
        <v>346</v>
      </c>
      <c r="G50" s="17" t="s">
        <v>218</v>
      </c>
      <c r="H50" s="97">
        <v>1</v>
      </c>
      <c r="J50" s="89">
        <f>H50*I50</f>
        <v>0</v>
      </c>
    </row>
    <row r="51" spans="1:10" ht="20.399999999999999">
      <c r="E51" s="17" t="s">
        <v>284</v>
      </c>
      <c r="F51" s="54" t="s">
        <v>343</v>
      </c>
      <c r="G51" s="17" t="s">
        <v>218</v>
      </c>
      <c r="H51" s="97">
        <v>2</v>
      </c>
      <c r="J51" s="89">
        <f>H51*I51</f>
        <v>0</v>
      </c>
    </row>
    <row r="52" spans="1:10">
      <c r="E52" s="17" t="s">
        <v>285</v>
      </c>
      <c r="F52" s="54"/>
      <c r="G52" s="17" t="s">
        <v>218</v>
      </c>
      <c r="H52" s="97">
        <v>1</v>
      </c>
      <c r="J52" s="89">
        <f>H52*I52</f>
        <v>0</v>
      </c>
    </row>
    <row r="53" spans="1:10" ht="20.399999999999999">
      <c r="E53" s="17" t="s">
        <v>286</v>
      </c>
      <c r="F53" s="54"/>
      <c r="G53" s="17" t="s">
        <v>218</v>
      </c>
      <c r="H53" s="97">
        <v>2</v>
      </c>
      <c r="J53" s="89">
        <f>H53*I53</f>
        <v>0</v>
      </c>
    </row>
    <row r="54" spans="1:10" ht="20.399999999999999">
      <c r="C54" s="16" t="s">
        <v>265</v>
      </c>
      <c r="E54" s="17" t="s">
        <v>287</v>
      </c>
      <c r="F54" s="54"/>
      <c r="G54" s="17"/>
      <c r="H54" s="97"/>
      <c r="J54" s="89"/>
    </row>
    <row r="55" spans="1:10">
      <c r="E55" s="17" t="s">
        <v>288</v>
      </c>
      <c r="F55" s="54"/>
      <c r="G55" s="17" t="s">
        <v>259</v>
      </c>
      <c r="H55" s="97">
        <v>10</v>
      </c>
      <c r="J55" s="154">
        <f>SUM(H55*I55)</f>
        <v>0</v>
      </c>
    </row>
    <row r="56" spans="1:10">
      <c r="E56" s="17" t="s">
        <v>289</v>
      </c>
      <c r="F56" s="54"/>
      <c r="G56" s="17" t="s">
        <v>259</v>
      </c>
      <c r="H56" s="97">
        <v>1</v>
      </c>
      <c r="J56" s="154">
        <f>SUM(H56*I56)</f>
        <v>0</v>
      </c>
    </row>
    <row r="57" spans="1:10" ht="20.399999999999999">
      <c r="C57" s="16" t="s">
        <v>330</v>
      </c>
      <c r="E57" s="150" t="s">
        <v>290</v>
      </c>
      <c r="F57" s="54"/>
      <c r="G57" s="17" t="s">
        <v>259</v>
      </c>
      <c r="H57" s="97">
        <v>2</v>
      </c>
      <c r="J57" s="154">
        <f>SUM(H57*I57)</f>
        <v>0</v>
      </c>
    </row>
    <row r="58" spans="1:10">
      <c r="C58" s="16" t="s">
        <v>266</v>
      </c>
      <c r="E58" s="150" t="s">
        <v>291</v>
      </c>
      <c r="F58" s="54"/>
      <c r="G58" s="17" t="s">
        <v>218</v>
      </c>
      <c r="H58" s="97">
        <v>2</v>
      </c>
      <c r="J58" s="154">
        <f>SUM(H58*I58)</f>
        <v>0</v>
      </c>
    </row>
    <row r="59" spans="1:10" ht="40.799999999999997">
      <c r="C59" s="16" t="s">
        <v>267</v>
      </c>
      <c r="E59" s="17" t="s">
        <v>292</v>
      </c>
      <c r="F59" s="54"/>
      <c r="G59" s="17"/>
      <c r="H59" s="97"/>
      <c r="J59" s="154"/>
    </row>
    <row r="60" spans="1:10">
      <c r="E60" s="17" t="s">
        <v>293</v>
      </c>
      <c r="F60" s="54"/>
      <c r="G60" s="17" t="s">
        <v>259</v>
      </c>
      <c r="H60" s="97">
        <v>1</v>
      </c>
      <c r="J60" s="154">
        <f>SUM(H60*I60)</f>
        <v>0</v>
      </c>
    </row>
    <row r="61" spans="1:10" ht="30.6">
      <c r="C61" s="16" t="s">
        <v>268</v>
      </c>
      <c r="E61" s="17" t="s">
        <v>798</v>
      </c>
      <c r="F61" s="54"/>
      <c r="G61" s="17"/>
      <c r="H61" s="97"/>
      <c r="J61" s="89"/>
    </row>
    <row r="62" spans="1:10">
      <c r="E62" s="17" t="s">
        <v>295</v>
      </c>
      <c r="F62" s="54"/>
      <c r="G62" s="17" t="s">
        <v>259</v>
      </c>
      <c r="H62" s="97">
        <v>15</v>
      </c>
      <c r="J62" s="89">
        <f>H62*I62</f>
        <v>0</v>
      </c>
    </row>
    <row r="63" spans="1:10">
      <c r="C63" s="16" t="s">
        <v>269</v>
      </c>
      <c r="E63" s="17" t="s">
        <v>799</v>
      </c>
      <c r="F63" s="54"/>
      <c r="G63" s="17" t="s">
        <v>259</v>
      </c>
      <c r="H63" s="97">
        <v>1</v>
      </c>
      <c r="J63" s="89">
        <f>H63*I63</f>
        <v>0</v>
      </c>
    </row>
    <row r="64" spans="1:10">
      <c r="A64" s="117" t="s">
        <v>950</v>
      </c>
      <c r="B64" s="5" t="s">
        <v>1036</v>
      </c>
      <c r="F64" s="54"/>
      <c r="G64" s="17"/>
      <c r="H64" s="97"/>
      <c r="J64" s="89"/>
    </row>
    <row r="65" spans="1:11" ht="40.799999999999997">
      <c r="C65" s="16" t="s">
        <v>298</v>
      </c>
      <c r="E65" s="17" t="s">
        <v>800</v>
      </c>
      <c r="F65" s="54" t="s">
        <v>801</v>
      </c>
      <c r="G65" s="17" t="s">
        <v>36</v>
      </c>
      <c r="H65" s="97">
        <v>1</v>
      </c>
      <c r="J65" s="89">
        <f>H65*I65</f>
        <v>0</v>
      </c>
    </row>
    <row r="66" spans="1:11">
      <c r="A66" s="117" t="s">
        <v>951</v>
      </c>
      <c r="B66" s="5" t="s">
        <v>1008</v>
      </c>
      <c r="F66" s="54"/>
      <c r="G66" s="17"/>
      <c r="H66" s="97"/>
      <c r="J66" s="89"/>
    </row>
    <row r="67" spans="1:11">
      <c r="C67" s="16" t="s">
        <v>300</v>
      </c>
      <c r="E67" s="17" t="s">
        <v>301</v>
      </c>
      <c r="F67" s="54"/>
      <c r="G67" s="17" t="s">
        <v>302</v>
      </c>
      <c r="H67" s="97" t="s">
        <v>1109</v>
      </c>
      <c r="J67" s="89">
        <f t="shared" ref="J67:J71" si="1">H67*I67</f>
        <v>0</v>
      </c>
    </row>
    <row r="68" spans="1:11">
      <c r="C68" s="16" t="s">
        <v>303</v>
      </c>
      <c r="E68" s="17" t="s">
        <v>802</v>
      </c>
      <c r="F68" s="54"/>
      <c r="G68" s="17" t="s">
        <v>217</v>
      </c>
      <c r="H68" s="97">
        <f>H6</f>
        <v>55</v>
      </c>
      <c r="J68" s="89">
        <f t="shared" si="1"/>
        <v>0</v>
      </c>
    </row>
    <row r="69" spans="1:11" ht="20.399999999999999">
      <c r="C69" s="16" t="s">
        <v>304</v>
      </c>
      <c r="E69" s="17" t="s">
        <v>307</v>
      </c>
      <c r="F69" s="54"/>
      <c r="G69" s="17" t="s">
        <v>217</v>
      </c>
      <c r="H69" s="97">
        <f>H68</f>
        <v>55</v>
      </c>
      <c r="J69" s="89">
        <f t="shared" si="1"/>
        <v>0</v>
      </c>
    </row>
    <row r="70" spans="1:11">
      <c r="C70" s="16" t="s">
        <v>305</v>
      </c>
      <c r="E70" s="17" t="s">
        <v>308</v>
      </c>
      <c r="F70" s="54"/>
      <c r="G70" s="17" t="s">
        <v>259</v>
      </c>
      <c r="H70" s="97">
        <v>1</v>
      </c>
      <c r="J70" s="89">
        <f t="shared" si="1"/>
        <v>0</v>
      </c>
    </row>
    <row r="71" spans="1:11">
      <c r="C71" s="16" t="s">
        <v>310</v>
      </c>
      <c r="E71" s="17" t="s">
        <v>309</v>
      </c>
      <c r="F71" s="54"/>
      <c r="G71" s="17" t="s">
        <v>259</v>
      </c>
      <c r="H71" s="97">
        <v>1</v>
      </c>
      <c r="J71" s="89">
        <f t="shared" si="1"/>
        <v>0</v>
      </c>
    </row>
    <row r="72" spans="1:11">
      <c r="A72" s="117" t="s">
        <v>952</v>
      </c>
      <c r="B72" s="5" t="s">
        <v>811</v>
      </c>
      <c r="F72" s="54"/>
      <c r="G72" s="17"/>
      <c r="H72" s="97"/>
      <c r="J72" s="89"/>
      <c r="K72" s="167"/>
    </row>
    <row r="73" spans="1:11">
      <c r="C73" s="16" t="s">
        <v>312</v>
      </c>
      <c r="E73" s="17" t="s">
        <v>314</v>
      </c>
      <c r="F73" s="54"/>
      <c r="G73" s="17" t="s">
        <v>257</v>
      </c>
      <c r="H73" s="52">
        <f>H6*1.5</f>
        <v>82.5</v>
      </c>
      <c r="J73" s="89">
        <f>H73*I73</f>
        <v>0</v>
      </c>
    </row>
    <row r="74" spans="1:11">
      <c r="F74" s="90"/>
    </row>
    <row r="75" spans="1:11">
      <c r="F75" s="7" t="s">
        <v>195</v>
      </c>
      <c r="G75" s="8"/>
      <c r="H75" s="33"/>
      <c r="I75" s="9"/>
      <c r="J75" s="1">
        <f>SUM(J4:J73)</f>
        <v>0</v>
      </c>
    </row>
    <row r="76" spans="1:11">
      <c r="F76" s="7" t="s">
        <v>1102</v>
      </c>
      <c r="G76" s="8"/>
      <c r="H76" s="33"/>
      <c r="I76" s="9"/>
      <c r="J76" s="1">
        <v>0</v>
      </c>
    </row>
    <row r="77" spans="1:11">
      <c r="F77" s="7" t="s">
        <v>197</v>
      </c>
      <c r="G77" s="8"/>
      <c r="H77" s="33"/>
      <c r="I77" s="9"/>
      <c r="J77" s="1">
        <f>J76+J75</f>
        <v>0</v>
      </c>
    </row>
    <row r="79" spans="1:11">
      <c r="E79" s="65" t="s">
        <v>774</v>
      </c>
    </row>
  </sheetData>
  <sheetProtection algorithmName="SHA-512" hashValue="2AfOIu0SiUbtbZa32Dd8Z4JBh3xIdkPaLbTCGcT0yUDzi9sMJhtWtiSO5agoj3JcceHTMUBUUoyOk4YV0kRMAA==" saltValue="Zt/aD545uP371upYtCOQKw==" spinCount="100000" sheet="1" objects="1" scenarios="1"/>
  <protectedRanges>
    <protectedRange sqref="I6:I73" name="Obseg1"/>
  </protectedRanges>
  <pageMargins left="0.23622047244094491" right="0.23622047244094491" top="0.74803149606299213" bottom="0.74803149606299213" header="0.31496062992125984" footer="0.31496062992125984"/>
  <pageSetup paperSize="9" scale="97" orientation="landscape" horizontalDpi="4294967292"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6"/>
  <sheetViews>
    <sheetView zoomScaleNormal="100" workbookViewId="0">
      <selection activeCell="F3" sqref="F3"/>
    </sheetView>
  </sheetViews>
  <sheetFormatPr defaultColWidth="9.109375" defaultRowHeight="13.2"/>
  <cols>
    <col min="1" max="1" width="9.109375" style="117"/>
    <col min="2" max="2" width="6" style="5" customWidth="1"/>
    <col min="3" max="3" width="7.5546875" style="16" customWidth="1"/>
    <col min="4" max="4" width="10.109375" style="16" customWidth="1"/>
    <col min="5" max="5" width="49.5546875" style="17" customWidth="1"/>
    <col min="6" max="6" width="24.6640625" style="17" customWidth="1"/>
    <col min="7" max="7" width="7.5546875" style="16" customWidth="1"/>
    <col min="8" max="8" width="10.109375" style="52" customWidth="1"/>
    <col min="9" max="9" width="12.5546875" style="89" customWidth="1"/>
    <col min="10" max="10" width="12.5546875" style="54" customWidth="1"/>
    <col min="11" max="11" width="10.88671875" style="90" bestFit="1" customWidth="1"/>
    <col min="12" max="16384" width="9.109375" style="90"/>
  </cols>
  <sheetData>
    <row r="1" spans="1:10" ht="16.2" thickBot="1">
      <c r="E1" s="158" t="s">
        <v>1117</v>
      </c>
    </row>
    <row r="2" spans="1:10" s="88" customFormat="1" ht="13.8" thickBot="1">
      <c r="A2" s="116" t="s">
        <v>812</v>
      </c>
      <c r="B2" s="85" t="s">
        <v>3</v>
      </c>
      <c r="C2" s="85" t="s">
        <v>4</v>
      </c>
      <c r="D2" s="85" t="s">
        <v>5</v>
      </c>
      <c r="E2" s="12" t="s">
        <v>9</v>
      </c>
      <c r="F2" s="12" t="s">
        <v>10</v>
      </c>
      <c r="G2" s="85" t="s">
        <v>6</v>
      </c>
      <c r="H2" s="49" t="s">
        <v>7</v>
      </c>
      <c r="I2" s="86" t="s">
        <v>8</v>
      </c>
      <c r="J2" s="87" t="s">
        <v>0</v>
      </c>
    </row>
    <row r="3" spans="1:10">
      <c r="A3" s="117" t="s">
        <v>300</v>
      </c>
      <c r="B3" s="5" t="s">
        <v>953</v>
      </c>
      <c r="C3" s="143"/>
      <c r="D3" s="143"/>
      <c r="E3" s="144"/>
      <c r="F3" s="144"/>
      <c r="G3" s="143"/>
      <c r="H3" s="145"/>
      <c r="I3" s="155"/>
      <c r="J3" s="147"/>
    </row>
    <row r="4" spans="1:10">
      <c r="A4" s="117" t="s">
        <v>954</v>
      </c>
      <c r="B4" s="5" t="s">
        <v>976</v>
      </c>
      <c r="F4" s="89"/>
      <c r="G4" s="54"/>
      <c r="H4" s="103"/>
      <c r="I4" s="102"/>
      <c r="J4" s="89"/>
    </row>
    <row r="5" spans="1:10">
      <c r="A5" s="117" t="s">
        <v>955</v>
      </c>
      <c r="B5" s="5" t="s">
        <v>977</v>
      </c>
      <c r="F5" s="91"/>
      <c r="G5" s="54"/>
      <c r="H5" s="103"/>
      <c r="I5" s="102"/>
      <c r="J5" s="89"/>
    </row>
    <row r="6" spans="1:10" ht="40.799999999999997">
      <c r="C6" s="16" t="s">
        <v>212</v>
      </c>
      <c r="E6" s="17" t="s">
        <v>215</v>
      </c>
      <c r="F6" s="91"/>
      <c r="G6" s="54" t="s">
        <v>217</v>
      </c>
      <c r="H6" s="103">
        <v>72</v>
      </c>
      <c r="I6" s="102"/>
      <c r="J6" s="89">
        <f>H6*I6</f>
        <v>0</v>
      </c>
    </row>
    <row r="7" spans="1:10" ht="30.6">
      <c r="C7" s="16" t="s">
        <v>213</v>
      </c>
      <c r="E7" s="17" t="s">
        <v>216</v>
      </c>
      <c r="F7" s="91"/>
      <c r="G7" s="54" t="s">
        <v>218</v>
      </c>
      <c r="H7" s="103">
        <v>14</v>
      </c>
      <c r="I7" s="102"/>
      <c r="J7" s="89">
        <f>H7*I7</f>
        <v>0</v>
      </c>
    </row>
    <row r="8" spans="1:10" ht="61.2">
      <c r="C8" s="16" t="s">
        <v>214</v>
      </c>
      <c r="E8" s="17" t="s">
        <v>808</v>
      </c>
      <c r="F8" s="91"/>
      <c r="G8" s="54" t="s">
        <v>218</v>
      </c>
      <c r="H8" s="103">
        <v>2</v>
      </c>
      <c r="I8" s="102"/>
      <c r="J8" s="89">
        <f>H8*I8</f>
        <v>0</v>
      </c>
    </row>
    <row r="9" spans="1:10">
      <c r="A9" s="117" t="s">
        <v>956</v>
      </c>
      <c r="B9" s="5" t="s">
        <v>1033</v>
      </c>
      <c r="F9" s="91"/>
      <c r="G9" s="54"/>
      <c r="H9" s="103"/>
      <c r="I9" s="102"/>
      <c r="J9" s="89"/>
    </row>
    <row r="10" spans="1:10" ht="30.6">
      <c r="C10" s="16" t="s">
        <v>316</v>
      </c>
      <c r="E10" s="17" t="s">
        <v>317</v>
      </c>
      <c r="F10" s="91"/>
      <c r="G10" s="54"/>
      <c r="H10" s="103"/>
      <c r="I10" s="102"/>
      <c r="J10" s="89"/>
    </row>
    <row r="11" spans="1:10">
      <c r="E11" s="17" t="s">
        <v>318</v>
      </c>
      <c r="F11" s="91"/>
      <c r="G11" s="54" t="s">
        <v>217</v>
      </c>
      <c r="H11" s="103">
        <v>68</v>
      </c>
      <c r="I11" s="102"/>
      <c r="J11" s="89">
        <f>H11*I11</f>
        <v>0</v>
      </c>
    </row>
    <row r="12" spans="1:10">
      <c r="A12" s="117" t="s">
        <v>957</v>
      </c>
      <c r="B12" s="5" t="s">
        <v>1034</v>
      </c>
      <c r="F12" s="91"/>
      <c r="G12" s="54"/>
      <c r="H12" s="103"/>
      <c r="I12" s="102"/>
      <c r="J12" s="89"/>
    </row>
    <row r="13" spans="1:10" ht="40.799999999999997">
      <c r="C13" s="16" t="s">
        <v>219</v>
      </c>
      <c r="E13" s="17" t="s">
        <v>240</v>
      </c>
      <c r="F13" s="91"/>
      <c r="G13" s="54" t="s">
        <v>256</v>
      </c>
      <c r="H13" s="103">
        <v>1</v>
      </c>
      <c r="I13" s="102"/>
      <c r="J13" s="89">
        <f t="shared" ref="J13:J29" si="0">H13*I13</f>
        <v>0</v>
      </c>
    </row>
    <row r="14" spans="1:10" ht="30.6">
      <c r="C14" s="16" t="s">
        <v>220</v>
      </c>
      <c r="E14" s="17" t="s">
        <v>319</v>
      </c>
      <c r="F14" s="91"/>
      <c r="G14" s="54" t="s">
        <v>256</v>
      </c>
      <c r="H14" s="103">
        <v>28</v>
      </c>
      <c r="I14" s="102"/>
      <c r="J14" s="89">
        <f t="shared" si="0"/>
        <v>0</v>
      </c>
    </row>
    <row r="15" spans="1:10" ht="30.6">
      <c r="C15" s="16" t="s">
        <v>221</v>
      </c>
      <c r="E15" s="17" t="s">
        <v>320</v>
      </c>
      <c r="F15" s="91"/>
      <c r="G15" s="54" t="s">
        <v>256</v>
      </c>
      <c r="H15" s="103">
        <v>16</v>
      </c>
      <c r="I15" s="102"/>
      <c r="J15" s="89">
        <f t="shared" si="0"/>
        <v>0</v>
      </c>
    </row>
    <row r="16" spans="1:10" ht="30.6">
      <c r="C16" s="16" t="s">
        <v>222</v>
      </c>
      <c r="E16" s="17" t="s">
        <v>321</v>
      </c>
      <c r="F16" s="91"/>
      <c r="G16" s="54" t="s">
        <v>256</v>
      </c>
      <c r="H16" s="103">
        <v>2</v>
      </c>
      <c r="I16" s="102"/>
      <c r="J16" s="89">
        <f t="shared" si="0"/>
        <v>0</v>
      </c>
    </row>
    <row r="17" spans="1:10" ht="30.6">
      <c r="C17" s="16" t="s">
        <v>223</v>
      </c>
      <c r="E17" s="17" t="s">
        <v>244</v>
      </c>
      <c r="F17" s="91"/>
      <c r="G17" s="54" t="s">
        <v>256</v>
      </c>
      <c r="H17" s="103">
        <v>1</v>
      </c>
      <c r="I17" s="102"/>
      <c r="J17" s="89">
        <f t="shared" si="0"/>
        <v>0</v>
      </c>
    </row>
    <row r="18" spans="1:10" ht="20.399999999999999">
      <c r="C18" s="16" t="s">
        <v>224</v>
      </c>
      <c r="E18" s="93" t="s">
        <v>245</v>
      </c>
      <c r="F18" s="89"/>
      <c r="G18" s="54" t="s">
        <v>257</v>
      </c>
      <c r="H18" s="103">
        <v>62</v>
      </c>
      <c r="I18" s="102"/>
      <c r="J18" s="89">
        <f t="shared" si="0"/>
        <v>0</v>
      </c>
    </row>
    <row r="19" spans="1:10" ht="20.399999999999999">
      <c r="C19" s="16" t="s">
        <v>225</v>
      </c>
      <c r="E19" s="93" t="s">
        <v>246</v>
      </c>
      <c r="F19" s="91"/>
      <c r="G19" s="54" t="s">
        <v>257</v>
      </c>
      <c r="H19" s="103">
        <v>20</v>
      </c>
      <c r="I19" s="102"/>
      <c r="J19" s="89">
        <f t="shared" si="0"/>
        <v>0</v>
      </c>
    </row>
    <row r="20" spans="1:10" ht="40.799999999999997">
      <c r="C20" s="16" t="s">
        <v>226</v>
      </c>
      <c r="E20" s="17" t="s">
        <v>247</v>
      </c>
      <c r="F20" s="91"/>
      <c r="G20" s="54" t="s">
        <v>256</v>
      </c>
      <c r="H20" s="104">
        <v>6</v>
      </c>
      <c r="I20" s="102"/>
      <c r="J20" s="89">
        <f t="shared" si="0"/>
        <v>0</v>
      </c>
    </row>
    <row r="21" spans="1:10" ht="40.799999999999997">
      <c r="C21" s="16" t="s">
        <v>227</v>
      </c>
      <c r="E21" s="17" t="s">
        <v>792</v>
      </c>
      <c r="F21" s="91"/>
      <c r="G21" s="54" t="s">
        <v>256</v>
      </c>
      <c r="H21" s="103">
        <v>19</v>
      </c>
      <c r="I21" s="102"/>
      <c r="J21" s="89">
        <f t="shared" si="0"/>
        <v>0</v>
      </c>
    </row>
    <row r="22" spans="1:10" ht="40.799999999999997">
      <c r="C22" s="16" t="s">
        <v>228</v>
      </c>
      <c r="E22" s="93" t="s">
        <v>793</v>
      </c>
      <c r="F22" s="91" t="s">
        <v>794</v>
      </c>
      <c r="G22" s="54" t="s">
        <v>256</v>
      </c>
      <c r="H22" s="103">
        <v>22</v>
      </c>
      <c r="I22" s="102"/>
      <c r="J22" s="89">
        <f t="shared" si="0"/>
        <v>0</v>
      </c>
    </row>
    <row r="23" spans="1:10">
      <c r="C23" s="16" t="s">
        <v>229</v>
      </c>
      <c r="E23" s="17" t="s">
        <v>248</v>
      </c>
      <c r="F23" s="89"/>
      <c r="G23" s="54" t="s">
        <v>256</v>
      </c>
      <c r="H23" s="103">
        <f>H13</f>
        <v>1</v>
      </c>
      <c r="I23" s="102"/>
      <c r="J23" s="89">
        <f t="shared" si="0"/>
        <v>0</v>
      </c>
    </row>
    <row r="24" spans="1:10" ht="20.399999999999999">
      <c r="C24" s="16" t="s">
        <v>230</v>
      </c>
      <c r="E24" s="93" t="s">
        <v>249</v>
      </c>
      <c r="F24" s="89"/>
      <c r="G24" s="54" t="s">
        <v>258</v>
      </c>
      <c r="H24" s="103">
        <v>1</v>
      </c>
      <c r="I24" s="102"/>
      <c r="J24" s="89">
        <f t="shared" si="0"/>
        <v>0</v>
      </c>
    </row>
    <row r="25" spans="1:10" ht="20.399999999999999">
      <c r="C25" s="16" t="s">
        <v>231</v>
      </c>
      <c r="E25" s="17" t="s">
        <v>250</v>
      </c>
      <c r="F25" s="89" t="s">
        <v>340</v>
      </c>
      <c r="G25" s="54" t="s">
        <v>256</v>
      </c>
      <c r="H25" s="103">
        <f>H20+H21</f>
        <v>25</v>
      </c>
      <c r="I25" s="102"/>
      <c r="J25" s="89">
        <f t="shared" si="0"/>
        <v>0</v>
      </c>
    </row>
    <row r="26" spans="1:10" ht="20.399999999999999">
      <c r="C26" s="16" t="s">
        <v>232</v>
      </c>
      <c r="E26" s="93" t="s">
        <v>251</v>
      </c>
      <c r="F26" s="91"/>
      <c r="G26" s="54" t="s">
        <v>217</v>
      </c>
      <c r="H26" s="103">
        <f>H6</f>
        <v>72</v>
      </c>
      <c r="I26" s="102"/>
      <c r="J26" s="89">
        <f t="shared" si="0"/>
        <v>0</v>
      </c>
    </row>
    <row r="27" spans="1:10" ht="20.399999999999999">
      <c r="C27" s="16" t="s">
        <v>233</v>
      </c>
      <c r="E27" s="93" t="s">
        <v>252</v>
      </c>
      <c r="F27" s="91"/>
      <c r="G27" s="54" t="s">
        <v>259</v>
      </c>
      <c r="H27" s="103">
        <v>2</v>
      </c>
      <c r="I27" s="102"/>
      <c r="J27" s="89">
        <f t="shared" si="0"/>
        <v>0</v>
      </c>
    </row>
    <row r="28" spans="1:10" ht="30.6">
      <c r="C28" s="16" t="s">
        <v>234</v>
      </c>
      <c r="E28" s="94" t="s">
        <v>253</v>
      </c>
      <c r="F28" s="91"/>
      <c r="G28" s="54" t="s">
        <v>259</v>
      </c>
      <c r="H28" s="103">
        <v>1</v>
      </c>
      <c r="I28" s="102"/>
      <c r="J28" s="89">
        <f t="shared" si="0"/>
        <v>0</v>
      </c>
    </row>
    <row r="29" spans="1:10">
      <c r="C29" s="16" t="s">
        <v>235</v>
      </c>
      <c r="E29" s="93" t="s">
        <v>254</v>
      </c>
      <c r="F29" s="91"/>
      <c r="G29" s="54" t="s">
        <v>259</v>
      </c>
      <c r="H29" s="103">
        <v>2</v>
      </c>
      <c r="I29" s="102"/>
      <c r="J29" s="89">
        <f t="shared" si="0"/>
        <v>0</v>
      </c>
    </row>
    <row r="30" spans="1:10">
      <c r="A30" s="117" t="s">
        <v>958</v>
      </c>
      <c r="B30" s="5" t="s">
        <v>1035</v>
      </c>
      <c r="E30" s="93"/>
      <c r="F30" s="91"/>
      <c r="G30" s="54"/>
      <c r="H30" s="103"/>
      <c r="I30" s="102"/>
      <c r="J30" s="89"/>
    </row>
    <row r="31" spans="1:10" ht="30.6">
      <c r="C31" s="16" t="s">
        <v>260</v>
      </c>
      <c r="E31" s="93" t="s">
        <v>1061</v>
      </c>
      <c r="F31" s="91"/>
      <c r="G31" s="54"/>
      <c r="H31" s="103"/>
      <c r="I31" s="102"/>
      <c r="J31" s="89"/>
    </row>
    <row r="32" spans="1:10">
      <c r="E32" s="17" t="s">
        <v>804</v>
      </c>
      <c r="F32" s="89" t="s">
        <v>341</v>
      </c>
      <c r="G32" s="54" t="s">
        <v>217</v>
      </c>
      <c r="H32" s="103">
        <v>72</v>
      </c>
      <c r="I32" s="102"/>
      <c r="J32" s="89">
        <f>H32*I32</f>
        <v>0</v>
      </c>
    </row>
    <row r="33" spans="2:10">
      <c r="E33" s="93" t="s">
        <v>805</v>
      </c>
      <c r="F33" s="89" t="s">
        <v>342</v>
      </c>
      <c r="G33" s="54" t="s">
        <v>217</v>
      </c>
      <c r="H33" s="103">
        <v>6</v>
      </c>
      <c r="I33" s="102"/>
      <c r="J33" s="89">
        <f>H33*I33</f>
        <v>0</v>
      </c>
    </row>
    <row r="34" spans="2:10">
      <c r="E34" s="93" t="s">
        <v>806</v>
      </c>
      <c r="F34" s="89" t="s">
        <v>344</v>
      </c>
      <c r="G34" s="54" t="s">
        <v>217</v>
      </c>
      <c r="H34" s="103">
        <v>3</v>
      </c>
      <c r="I34" s="102"/>
      <c r="J34" s="89">
        <f>H34*I34</f>
        <v>0</v>
      </c>
    </row>
    <row r="35" spans="2:10" ht="30.6">
      <c r="C35" s="16" t="s">
        <v>261</v>
      </c>
      <c r="E35" s="93" t="s">
        <v>322</v>
      </c>
      <c r="F35" s="89"/>
      <c r="G35" s="54"/>
      <c r="H35" s="103"/>
      <c r="I35" s="102"/>
      <c r="J35" s="89"/>
    </row>
    <row r="36" spans="2:10">
      <c r="E36" s="17" t="s">
        <v>323</v>
      </c>
      <c r="F36" s="89"/>
      <c r="G36" s="54" t="s">
        <v>218</v>
      </c>
      <c r="H36" s="103">
        <v>1</v>
      </c>
      <c r="I36" s="102"/>
      <c r="J36" s="89">
        <f>H36*I36</f>
        <v>0</v>
      </c>
    </row>
    <row r="37" spans="2:10">
      <c r="E37" s="17" t="s">
        <v>324</v>
      </c>
      <c r="F37" s="89"/>
      <c r="G37" s="54" t="s">
        <v>218</v>
      </c>
      <c r="H37" s="103">
        <v>2</v>
      </c>
      <c r="I37" s="102"/>
      <c r="J37" s="89">
        <f>H37*I37</f>
        <v>0</v>
      </c>
    </row>
    <row r="38" spans="2:10">
      <c r="E38" s="100" t="s">
        <v>325</v>
      </c>
      <c r="F38" s="89"/>
      <c r="G38" s="54" t="s">
        <v>218</v>
      </c>
      <c r="H38" s="103">
        <v>1</v>
      </c>
      <c r="I38" s="102"/>
      <c r="J38" s="89">
        <f>H38*I38</f>
        <v>0</v>
      </c>
    </row>
    <row r="39" spans="2:10">
      <c r="E39" s="100" t="s">
        <v>326</v>
      </c>
      <c r="F39" s="89"/>
      <c r="G39" s="54" t="s">
        <v>218</v>
      </c>
      <c r="H39" s="103">
        <v>2</v>
      </c>
      <c r="I39" s="102"/>
      <c r="J39" s="89">
        <f>H39*I39</f>
        <v>0</v>
      </c>
    </row>
    <row r="40" spans="2:10">
      <c r="E40" s="100" t="s">
        <v>327</v>
      </c>
      <c r="F40" s="89"/>
      <c r="G40" s="54" t="s">
        <v>218</v>
      </c>
      <c r="H40" s="103">
        <v>3</v>
      </c>
      <c r="I40" s="102"/>
      <c r="J40" s="89">
        <f>H40*I40</f>
        <v>0</v>
      </c>
    </row>
    <row r="41" spans="2:10" ht="40.799999999999997">
      <c r="C41" s="16" t="s">
        <v>262</v>
      </c>
      <c r="E41" s="100" t="s">
        <v>282</v>
      </c>
      <c r="F41" s="89"/>
      <c r="G41" s="54"/>
      <c r="H41" s="103"/>
      <c r="I41" s="102"/>
      <c r="J41" s="89"/>
    </row>
    <row r="42" spans="2:10">
      <c r="E42" s="17" t="s">
        <v>328</v>
      </c>
      <c r="F42" s="89" t="s">
        <v>343</v>
      </c>
      <c r="G42" s="54" t="s">
        <v>218</v>
      </c>
      <c r="H42" s="103">
        <v>1</v>
      </c>
      <c r="I42" s="102"/>
      <c r="J42" s="89">
        <f>H42*I42</f>
        <v>0</v>
      </c>
    </row>
    <row r="43" spans="2:10" ht="20.399999999999999">
      <c r="E43" s="101" t="s">
        <v>329</v>
      </c>
      <c r="F43" s="89"/>
      <c r="G43" s="54" t="s">
        <v>218</v>
      </c>
      <c r="H43" s="103">
        <v>1</v>
      </c>
      <c r="I43" s="102"/>
      <c r="J43" s="89">
        <f>H43*I43</f>
        <v>0</v>
      </c>
    </row>
    <row r="44" spans="2:10" ht="30.6">
      <c r="C44" s="16" t="s">
        <v>263</v>
      </c>
      <c r="E44" s="17" t="s">
        <v>807</v>
      </c>
      <c r="F44" s="89"/>
      <c r="G44" s="54"/>
      <c r="H44" s="103"/>
      <c r="I44" s="102"/>
      <c r="J44" s="89"/>
    </row>
    <row r="45" spans="2:10">
      <c r="E45" s="17" t="s">
        <v>331</v>
      </c>
      <c r="F45" s="89"/>
      <c r="G45" s="54" t="s">
        <v>217</v>
      </c>
      <c r="H45" s="103">
        <v>14</v>
      </c>
      <c r="I45" s="102"/>
      <c r="J45" s="89">
        <f>SUM(H45*I45)</f>
        <v>0</v>
      </c>
    </row>
    <row r="46" spans="2:10" ht="20.399999999999999">
      <c r="B46" s="95"/>
      <c r="C46" s="92" t="s">
        <v>264</v>
      </c>
      <c r="D46" s="21"/>
      <c r="E46" s="150" t="s">
        <v>290</v>
      </c>
      <c r="F46" s="89"/>
      <c r="G46" s="54" t="s">
        <v>259</v>
      </c>
      <c r="H46" s="103">
        <v>2</v>
      </c>
      <c r="I46" s="102"/>
      <c r="J46" s="89">
        <f>SUM(H46*I46)</f>
        <v>0</v>
      </c>
    </row>
    <row r="47" spans="2:10" ht="40.799999999999997">
      <c r="C47" s="16" t="s">
        <v>265</v>
      </c>
      <c r="E47" s="17" t="s">
        <v>292</v>
      </c>
      <c r="F47" s="89"/>
      <c r="G47" s="54"/>
      <c r="H47" s="103"/>
      <c r="I47" s="102"/>
      <c r="J47" s="89"/>
    </row>
    <row r="48" spans="2:10">
      <c r="E48" s="17" t="s">
        <v>332</v>
      </c>
      <c r="F48" s="89"/>
      <c r="G48" s="54" t="s">
        <v>259</v>
      </c>
      <c r="H48" s="103">
        <v>1</v>
      </c>
      <c r="I48" s="102"/>
      <c r="J48" s="89">
        <f>SUM(H48*I48)</f>
        <v>0</v>
      </c>
    </row>
    <row r="49" spans="1:10">
      <c r="E49" s="17" t="s">
        <v>333</v>
      </c>
      <c r="F49" s="89"/>
      <c r="G49" s="54" t="s">
        <v>259</v>
      </c>
      <c r="H49" s="103">
        <v>1</v>
      </c>
      <c r="I49" s="102"/>
      <c r="J49" s="89">
        <f>SUM(H49*I49)</f>
        <v>0</v>
      </c>
    </row>
    <row r="50" spans="1:10" ht="30.6">
      <c r="C50" s="16" t="s">
        <v>330</v>
      </c>
      <c r="E50" s="17" t="s">
        <v>294</v>
      </c>
      <c r="F50" s="89"/>
      <c r="G50" s="54"/>
      <c r="H50" s="103"/>
      <c r="I50" s="102"/>
      <c r="J50" s="89"/>
    </row>
    <row r="51" spans="1:10">
      <c r="E51" s="17" t="s">
        <v>295</v>
      </c>
      <c r="F51" s="89"/>
      <c r="G51" s="54" t="s">
        <v>259</v>
      </c>
      <c r="H51" s="103">
        <v>9</v>
      </c>
      <c r="I51" s="102"/>
      <c r="J51" s="89">
        <f>H51*I51</f>
        <v>0</v>
      </c>
    </row>
    <row r="52" spans="1:10">
      <c r="A52" s="117" t="s">
        <v>959</v>
      </c>
      <c r="B52" s="5" t="s">
        <v>1008</v>
      </c>
      <c r="F52" s="89"/>
      <c r="G52" s="54"/>
      <c r="H52" s="103"/>
      <c r="I52" s="102"/>
      <c r="J52" s="89"/>
    </row>
    <row r="53" spans="1:10">
      <c r="C53" s="16" t="s">
        <v>334</v>
      </c>
      <c r="E53" s="17" t="s">
        <v>301</v>
      </c>
      <c r="F53" s="89"/>
      <c r="G53" s="54" t="s">
        <v>302</v>
      </c>
      <c r="H53" s="103">
        <v>16</v>
      </c>
      <c r="I53" s="102"/>
      <c r="J53" s="89">
        <f t="shared" ref="J53:J57" si="1">H53*I53</f>
        <v>0</v>
      </c>
    </row>
    <row r="54" spans="1:10">
      <c r="C54" s="16" t="s">
        <v>336</v>
      </c>
      <c r="E54" s="17" t="s">
        <v>306</v>
      </c>
      <c r="F54" s="89"/>
      <c r="G54" s="54" t="s">
        <v>217</v>
      </c>
      <c r="H54" s="103">
        <f>H6</f>
        <v>72</v>
      </c>
      <c r="I54" s="102"/>
      <c r="J54" s="89">
        <f t="shared" si="1"/>
        <v>0</v>
      </c>
    </row>
    <row r="55" spans="1:10" ht="20.399999999999999">
      <c r="C55" s="16" t="s">
        <v>337</v>
      </c>
      <c r="E55" s="17" t="s">
        <v>307</v>
      </c>
      <c r="F55" s="89"/>
      <c r="G55" s="54" t="s">
        <v>217</v>
      </c>
      <c r="H55" s="103">
        <f>H54</f>
        <v>72</v>
      </c>
      <c r="I55" s="102"/>
      <c r="J55" s="89">
        <f t="shared" si="1"/>
        <v>0</v>
      </c>
    </row>
    <row r="56" spans="1:10">
      <c r="C56" s="16" t="s">
        <v>338</v>
      </c>
      <c r="E56" s="17" t="s">
        <v>308</v>
      </c>
      <c r="F56" s="89"/>
      <c r="G56" s="54" t="s">
        <v>259</v>
      </c>
      <c r="H56" s="103">
        <v>1</v>
      </c>
      <c r="I56" s="102"/>
      <c r="J56" s="89">
        <f t="shared" si="1"/>
        <v>0</v>
      </c>
    </row>
    <row r="57" spans="1:10">
      <c r="C57" s="16" t="s">
        <v>339</v>
      </c>
      <c r="E57" s="17" t="s">
        <v>309</v>
      </c>
      <c r="F57" s="89"/>
      <c r="G57" s="54" t="s">
        <v>217</v>
      </c>
      <c r="H57" s="103">
        <f>H6</f>
        <v>72</v>
      </c>
      <c r="I57" s="102"/>
      <c r="J57" s="89">
        <f t="shared" si="1"/>
        <v>0</v>
      </c>
    </row>
    <row r="58" spans="1:10">
      <c r="A58" s="117" t="s">
        <v>960</v>
      </c>
      <c r="B58" s="5" t="s">
        <v>811</v>
      </c>
      <c r="F58" s="89"/>
      <c r="G58" s="54"/>
      <c r="H58" s="103"/>
      <c r="I58" s="102"/>
      <c r="J58" s="89"/>
    </row>
    <row r="59" spans="1:10">
      <c r="C59" s="16" t="s">
        <v>299</v>
      </c>
      <c r="E59" s="17" t="s">
        <v>314</v>
      </c>
      <c r="F59" s="89"/>
      <c r="G59" s="54" t="s">
        <v>257</v>
      </c>
      <c r="H59" s="103">
        <f>72*1.5</f>
        <v>108</v>
      </c>
      <c r="I59" s="102"/>
      <c r="J59" s="89">
        <f>H59*I59</f>
        <v>0</v>
      </c>
    </row>
    <row r="60" spans="1:10">
      <c r="F60" s="90"/>
      <c r="G60" s="17"/>
      <c r="H60" s="97"/>
      <c r="J60" s="89"/>
    </row>
    <row r="61" spans="1:10">
      <c r="F61" s="7" t="s">
        <v>195</v>
      </c>
      <c r="G61" s="8"/>
      <c r="H61" s="33"/>
      <c r="I61" s="9"/>
      <c r="J61" s="1">
        <f>SUM(J4:J59)</f>
        <v>0</v>
      </c>
    </row>
    <row r="62" spans="1:10">
      <c r="F62" s="7" t="s">
        <v>1102</v>
      </c>
      <c r="G62" s="8"/>
      <c r="H62" s="33"/>
      <c r="I62" s="9"/>
      <c r="J62" s="1">
        <v>0</v>
      </c>
    </row>
    <row r="63" spans="1:10">
      <c r="F63" s="7" t="s">
        <v>197</v>
      </c>
      <c r="G63" s="8"/>
      <c r="H63" s="33"/>
      <c r="I63" s="9"/>
      <c r="J63" s="1">
        <f>J62+J61</f>
        <v>0</v>
      </c>
    </row>
    <row r="64" spans="1:10">
      <c r="F64" s="90"/>
      <c r="G64" s="17"/>
      <c r="H64" s="97"/>
      <c r="J64" s="89"/>
    </row>
    <row r="65" spans="5:10">
      <c r="E65" s="65" t="s">
        <v>774</v>
      </c>
      <c r="F65" s="90"/>
      <c r="G65" s="17"/>
      <c r="H65" s="97"/>
      <c r="J65" s="89"/>
    </row>
    <row r="66" spans="5:10">
      <c r="F66" s="54"/>
      <c r="G66" s="17"/>
      <c r="H66" s="97"/>
      <c r="J66" s="89"/>
    </row>
    <row r="67" spans="5:10">
      <c r="F67" s="54"/>
      <c r="G67" s="17"/>
      <c r="H67" s="97"/>
      <c r="J67" s="89"/>
    </row>
    <row r="68" spans="5:10">
      <c r="F68" s="54"/>
      <c r="G68" s="17"/>
      <c r="H68" s="97"/>
      <c r="J68" s="89"/>
    </row>
    <row r="69" spans="5:10">
      <c r="F69" s="54"/>
      <c r="G69" s="17"/>
      <c r="H69" s="97"/>
      <c r="J69" s="89"/>
    </row>
    <row r="70" spans="5:10">
      <c r="F70" s="54"/>
      <c r="G70" s="17"/>
      <c r="H70" s="97"/>
      <c r="J70" s="89"/>
    </row>
    <row r="71" spans="5:10">
      <c r="F71" s="54"/>
      <c r="G71" s="17"/>
      <c r="H71" s="97"/>
      <c r="J71" s="89"/>
    </row>
    <row r="72" spans="5:10">
      <c r="F72" s="54"/>
      <c r="G72" s="17"/>
      <c r="H72" s="97"/>
      <c r="J72" s="89"/>
    </row>
    <row r="73" spans="5:10">
      <c r="F73" s="90"/>
    </row>
    <row r="74" spans="5:10">
      <c r="F74" s="7"/>
      <c r="G74" s="8"/>
      <c r="H74" s="96"/>
      <c r="I74" s="9"/>
      <c r="J74" s="1"/>
    </row>
    <row r="75" spans="5:10">
      <c r="F75" s="7"/>
      <c r="G75" s="8"/>
      <c r="H75" s="96"/>
      <c r="I75" s="9"/>
      <c r="J75" s="1"/>
    </row>
    <row r="76" spans="5:10">
      <c r="F76" s="7"/>
      <c r="G76" s="8"/>
      <c r="H76" s="96"/>
      <c r="I76" s="9"/>
      <c r="J76" s="1"/>
    </row>
  </sheetData>
  <sheetProtection algorithmName="SHA-512" hashValue="UeFKi3Oh3CrLIovPuNisq1NIJ/3oXuX415WsVfhCfY6MWlLuJbPDVtE8+R9AoCLX6eDfzgbYoLAGjAm27jOLqw==" saltValue="1HrgBGcyCCxVMnpchZ7hxg==" spinCount="100000" sheet="1" objects="1" scenarios="1"/>
  <protectedRanges>
    <protectedRange sqref="I6:I59" name="Obseg1"/>
  </protectedRanges>
  <phoneticPr fontId="9" type="noConversion"/>
  <pageMargins left="0.23622047244094491" right="0.23622047244094491" top="0.74803149606299213" bottom="0.74803149606299213" header="0.31496062992125984" footer="0.31496062992125984"/>
  <pageSetup paperSize="9" scale="97" orientation="landscape" horizontalDpi="4294967292"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9"/>
  <sheetViews>
    <sheetView zoomScaleNormal="100" workbookViewId="0">
      <selection activeCell="F4" sqref="F4"/>
    </sheetView>
  </sheetViews>
  <sheetFormatPr defaultColWidth="9.109375" defaultRowHeight="10.199999999999999"/>
  <cols>
    <col min="1" max="1" width="9.109375" style="117"/>
    <col min="2" max="2" width="5.88671875" style="5" customWidth="1"/>
    <col min="3" max="3" width="7.44140625" style="16" customWidth="1"/>
    <col min="4" max="4" width="9.88671875" style="16" customWidth="1"/>
    <col min="5" max="5" width="49.5546875" style="17" customWidth="1"/>
    <col min="6" max="6" width="24.6640625" style="18" customWidth="1"/>
    <col min="7" max="7" width="7.5546875" style="60" customWidth="1"/>
    <col min="8" max="8" width="10.109375" style="58" customWidth="1"/>
    <col min="9" max="9" width="12.5546875" style="20" customWidth="1"/>
    <col min="10" max="10" width="12.5546875" style="3" customWidth="1"/>
    <col min="11" max="11" width="9.44140625" style="21" bestFit="1" customWidth="1"/>
    <col min="12" max="257" width="9.109375" style="21"/>
    <col min="258" max="258" width="6" style="21" customWidth="1"/>
    <col min="259" max="259" width="7.5546875" style="21" customWidth="1"/>
    <col min="260" max="260" width="8" style="21" bestFit="1" customWidth="1"/>
    <col min="261" max="261" width="50.6640625" style="21" customWidth="1"/>
    <col min="262" max="262" width="15.33203125" style="21" bestFit="1" customWidth="1"/>
    <col min="263" max="263" width="7.5546875" style="21" customWidth="1"/>
    <col min="264" max="264" width="10.109375" style="21" customWidth="1"/>
    <col min="265" max="266" width="12.5546875" style="21" customWidth="1"/>
    <col min="267" max="513" width="9.109375" style="21"/>
    <col min="514" max="514" width="6" style="21" customWidth="1"/>
    <col min="515" max="515" width="7.5546875" style="21" customWidth="1"/>
    <col min="516" max="516" width="8" style="21" bestFit="1" customWidth="1"/>
    <col min="517" max="517" width="50.6640625" style="21" customWidth="1"/>
    <col min="518" max="518" width="15.33203125" style="21" bestFit="1" customWidth="1"/>
    <col min="519" max="519" width="7.5546875" style="21" customWidth="1"/>
    <col min="520" max="520" width="10.109375" style="21" customWidth="1"/>
    <col min="521" max="522" width="12.5546875" style="21" customWidth="1"/>
    <col min="523" max="769" width="9.109375" style="21"/>
    <col min="770" max="770" width="6" style="21" customWidth="1"/>
    <col min="771" max="771" width="7.5546875" style="21" customWidth="1"/>
    <col min="772" max="772" width="8" style="21" bestFit="1" customWidth="1"/>
    <col min="773" max="773" width="50.6640625" style="21" customWidth="1"/>
    <col min="774" max="774" width="15.33203125" style="21" bestFit="1" customWidth="1"/>
    <col min="775" max="775" width="7.5546875" style="21" customWidth="1"/>
    <col min="776" max="776" width="10.109375" style="21" customWidth="1"/>
    <col min="777" max="778" width="12.5546875" style="21" customWidth="1"/>
    <col min="779" max="1025" width="9.109375" style="21"/>
    <col min="1026" max="1026" width="6" style="21" customWidth="1"/>
    <col min="1027" max="1027" width="7.5546875" style="21" customWidth="1"/>
    <col min="1028" max="1028" width="8" style="21" bestFit="1" customWidth="1"/>
    <col min="1029" max="1029" width="50.6640625" style="21" customWidth="1"/>
    <col min="1030" max="1030" width="15.33203125" style="21" bestFit="1" customWidth="1"/>
    <col min="1031" max="1031" width="7.5546875" style="21" customWidth="1"/>
    <col min="1032" max="1032" width="10.109375" style="21" customWidth="1"/>
    <col min="1033" max="1034" width="12.5546875" style="21" customWidth="1"/>
    <col min="1035" max="1281" width="9.109375" style="21"/>
    <col min="1282" max="1282" width="6" style="21" customWidth="1"/>
    <col min="1283" max="1283" width="7.5546875" style="21" customWidth="1"/>
    <col min="1284" max="1284" width="8" style="21" bestFit="1" customWidth="1"/>
    <col min="1285" max="1285" width="50.6640625" style="21" customWidth="1"/>
    <col min="1286" max="1286" width="15.33203125" style="21" bestFit="1" customWidth="1"/>
    <col min="1287" max="1287" width="7.5546875" style="21" customWidth="1"/>
    <col min="1288" max="1288" width="10.109375" style="21" customWidth="1"/>
    <col min="1289" max="1290" width="12.5546875" style="21" customWidth="1"/>
    <col min="1291" max="1537" width="9.109375" style="21"/>
    <col min="1538" max="1538" width="6" style="21" customWidth="1"/>
    <col min="1539" max="1539" width="7.5546875" style="21" customWidth="1"/>
    <col min="1540" max="1540" width="8" style="21" bestFit="1" customWidth="1"/>
    <col min="1541" max="1541" width="50.6640625" style="21" customWidth="1"/>
    <col min="1542" max="1542" width="15.33203125" style="21" bestFit="1" customWidth="1"/>
    <col min="1543" max="1543" width="7.5546875" style="21" customWidth="1"/>
    <col min="1544" max="1544" width="10.109375" style="21" customWidth="1"/>
    <col min="1545" max="1546" width="12.5546875" style="21" customWidth="1"/>
    <col min="1547" max="1793" width="9.109375" style="21"/>
    <col min="1794" max="1794" width="6" style="21" customWidth="1"/>
    <col min="1795" max="1795" width="7.5546875" style="21" customWidth="1"/>
    <col min="1796" max="1796" width="8" style="21" bestFit="1" customWidth="1"/>
    <col min="1797" max="1797" width="50.6640625" style="21" customWidth="1"/>
    <col min="1798" max="1798" width="15.33203125" style="21" bestFit="1" customWidth="1"/>
    <col min="1799" max="1799" width="7.5546875" style="21" customWidth="1"/>
    <col min="1800" max="1800" width="10.109375" style="21" customWidth="1"/>
    <col min="1801" max="1802" width="12.5546875" style="21" customWidth="1"/>
    <col min="1803" max="2049" width="9.109375" style="21"/>
    <col min="2050" max="2050" width="6" style="21" customWidth="1"/>
    <col min="2051" max="2051" width="7.5546875" style="21" customWidth="1"/>
    <col min="2052" max="2052" width="8" style="21" bestFit="1" customWidth="1"/>
    <col min="2053" max="2053" width="50.6640625" style="21" customWidth="1"/>
    <col min="2054" max="2054" width="15.33203125" style="21" bestFit="1" customWidth="1"/>
    <col min="2055" max="2055" width="7.5546875" style="21" customWidth="1"/>
    <col min="2056" max="2056" width="10.109375" style="21" customWidth="1"/>
    <col min="2057" max="2058" width="12.5546875" style="21" customWidth="1"/>
    <col min="2059" max="2305" width="9.109375" style="21"/>
    <col min="2306" max="2306" width="6" style="21" customWidth="1"/>
    <col min="2307" max="2307" width="7.5546875" style="21" customWidth="1"/>
    <col min="2308" max="2308" width="8" style="21" bestFit="1" customWidth="1"/>
    <col min="2309" max="2309" width="50.6640625" style="21" customWidth="1"/>
    <col min="2310" max="2310" width="15.33203125" style="21" bestFit="1" customWidth="1"/>
    <col min="2311" max="2311" width="7.5546875" style="21" customWidth="1"/>
    <col min="2312" max="2312" width="10.109375" style="21" customWidth="1"/>
    <col min="2313" max="2314" width="12.5546875" style="21" customWidth="1"/>
    <col min="2315" max="2561" width="9.109375" style="21"/>
    <col min="2562" max="2562" width="6" style="21" customWidth="1"/>
    <col min="2563" max="2563" width="7.5546875" style="21" customWidth="1"/>
    <col min="2564" max="2564" width="8" style="21" bestFit="1" customWidth="1"/>
    <col min="2565" max="2565" width="50.6640625" style="21" customWidth="1"/>
    <col min="2566" max="2566" width="15.33203125" style="21" bestFit="1" customWidth="1"/>
    <col min="2567" max="2567" width="7.5546875" style="21" customWidth="1"/>
    <col min="2568" max="2568" width="10.109375" style="21" customWidth="1"/>
    <col min="2569" max="2570" width="12.5546875" style="21" customWidth="1"/>
    <col min="2571" max="2817" width="9.109375" style="21"/>
    <col min="2818" max="2818" width="6" style="21" customWidth="1"/>
    <col min="2819" max="2819" width="7.5546875" style="21" customWidth="1"/>
    <col min="2820" max="2820" width="8" style="21" bestFit="1" customWidth="1"/>
    <col min="2821" max="2821" width="50.6640625" style="21" customWidth="1"/>
    <col min="2822" max="2822" width="15.33203125" style="21" bestFit="1" customWidth="1"/>
    <col min="2823" max="2823" width="7.5546875" style="21" customWidth="1"/>
    <col min="2824" max="2824" width="10.109375" style="21" customWidth="1"/>
    <col min="2825" max="2826" width="12.5546875" style="21" customWidth="1"/>
    <col min="2827" max="3073" width="9.109375" style="21"/>
    <col min="3074" max="3074" width="6" style="21" customWidth="1"/>
    <col min="3075" max="3075" width="7.5546875" style="21" customWidth="1"/>
    <col min="3076" max="3076" width="8" style="21" bestFit="1" customWidth="1"/>
    <col min="3077" max="3077" width="50.6640625" style="21" customWidth="1"/>
    <col min="3078" max="3078" width="15.33203125" style="21" bestFit="1" customWidth="1"/>
    <col min="3079" max="3079" width="7.5546875" style="21" customWidth="1"/>
    <col min="3080" max="3080" width="10.109375" style="21" customWidth="1"/>
    <col min="3081" max="3082" width="12.5546875" style="21" customWidth="1"/>
    <col min="3083" max="3329" width="9.109375" style="21"/>
    <col min="3330" max="3330" width="6" style="21" customWidth="1"/>
    <col min="3331" max="3331" width="7.5546875" style="21" customWidth="1"/>
    <col min="3332" max="3332" width="8" style="21" bestFit="1" customWidth="1"/>
    <col min="3333" max="3333" width="50.6640625" style="21" customWidth="1"/>
    <col min="3334" max="3334" width="15.33203125" style="21" bestFit="1" customWidth="1"/>
    <col min="3335" max="3335" width="7.5546875" style="21" customWidth="1"/>
    <col min="3336" max="3336" width="10.109375" style="21" customWidth="1"/>
    <col min="3337" max="3338" width="12.5546875" style="21" customWidth="1"/>
    <col min="3339" max="3585" width="9.109375" style="21"/>
    <col min="3586" max="3586" width="6" style="21" customWidth="1"/>
    <col min="3587" max="3587" width="7.5546875" style="21" customWidth="1"/>
    <col min="3588" max="3588" width="8" style="21" bestFit="1" customWidth="1"/>
    <col min="3589" max="3589" width="50.6640625" style="21" customWidth="1"/>
    <col min="3590" max="3590" width="15.33203125" style="21" bestFit="1" customWidth="1"/>
    <col min="3591" max="3591" width="7.5546875" style="21" customWidth="1"/>
    <col min="3592" max="3592" width="10.109375" style="21" customWidth="1"/>
    <col min="3593" max="3594" width="12.5546875" style="21" customWidth="1"/>
    <col min="3595" max="3841" width="9.109375" style="21"/>
    <col min="3842" max="3842" width="6" style="21" customWidth="1"/>
    <col min="3843" max="3843" width="7.5546875" style="21" customWidth="1"/>
    <col min="3844" max="3844" width="8" style="21" bestFit="1" customWidth="1"/>
    <col min="3845" max="3845" width="50.6640625" style="21" customWidth="1"/>
    <col min="3846" max="3846" width="15.33203125" style="21" bestFit="1" customWidth="1"/>
    <col min="3847" max="3847" width="7.5546875" style="21" customWidth="1"/>
    <col min="3848" max="3848" width="10.109375" style="21" customWidth="1"/>
    <col min="3849" max="3850" width="12.5546875" style="21" customWidth="1"/>
    <col min="3851" max="4097" width="9.109375" style="21"/>
    <col min="4098" max="4098" width="6" style="21" customWidth="1"/>
    <col min="4099" max="4099" width="7.5546875" style="21" customWidth="1"/>
    <col min="4100" max="4100" width="8" style="21" bestFit="1" customWidth="1"/>
    <col min="4101" max="4101" width="50.6640625" style="21" customWidth="1"/>
    <col min="4102" max="4102" width="15.33203125" style="21" bestFit="1" customWidth="1"/>
    <col min="4103" max="4103" width="7.5546875" style="21" customWidth="1"/>
    <col min="4104" max="4104" width="10.109375" style="21" customWidth="1"/>
    <col min="4105" max="4106" width="12.5546875" style="21" customWidth="1"/>
    <col min="4107" max="4353" width="9.109375" style="21"/>
    <col min="4354" max="4354" width="6" style="21" customWidth="1"/>
    <col min="4355" max="4355" width="7.5546875" style="21" customWidth="1"/>
    <col min="4356" max="4356" width="8" style="21" bestFit="1" customWidth="1"/>
    <col min="4357" max="4357" width="50.6640625" style="21" customWidth="1"/>
    <col min="4358" max="4358" width="15.33203125" style="21" bestFit="1" customWidth="1"/>
    <col min="4359" max="4359" width="7.5546875" style="21" customWidth="1"/>
    <col min="4360" max="4360" width="10.109375" style="21" customWidth="1"/>
    <col min="4361" max="4362" width="12.5546875" style="21" customWidth="1"/>
    <col min="4363" max="4609" width="9.109375" style="21"/>
    <col min="4610" max="4610" width="6" style="21" customWidth="1"/>
    <col min="4611" max="4611" width="7.5546875" style="21" customWidth="1"/>
    <col min="4612" max="4612" width="8" style="21" bestFit="1" customWidth="1"/>
    <col min="4613" max="4613" width="50.6640625" style="21" customWidth="1"/>
    <col min="4614" max="4614" width="15.33203125" style="21" bestFit="1" customWidth="1"/>
    <col min="4615" max="4615" width="7.5546875" style="21" customWidth="1"/>
    <col min="4616" max="4616" width="10.109375" style="21" customWidth="1"/>
    <col min="4617" max="4618" width="12.5546875" style="21" customWidth="1"/>
    <col min="4619" max="4865" width="9.109375" style="21"/>
    <col min="4866" max="4866" width="6" style="21" customWidth="1"/>
    <col min="4867" max="4867" width="7.5546875" style="21" customWidth="1"/>
    <col min="4868" max="4868" width="8" style="21" bestFit="1" customWidth="1"/>
    <col min="4869" max="4869" width="50.6640625" style="21" customWidth="1"/>
    <col min="4870" max="4870" width="15.33203125" style="21" bestFit="1" customWidth="1"/>
    <col min="4871" max="4871" width="7.5546875" style="21" customWidth="1"/>
    <col min="4872" max="4872" width="10.109375" style="21" customWidth="1"/>
    <col min="4873" max="4874" width="12.5546875" style="21" customWidth="1"/>
    <col min="4875" max="5121" width="9.109375" style="21"/>
    <col min="5122" max="5122" width="6" style="21" customWidth="1"/>
    <col min="5123" max="5123" width="7.5546875" style="21" customWidth="1"/>
    <col min="5124" max="5124" width="8" style="21" bestFit="1" customWidth="1"/>
    <col min="5125" max="5125" width="50.6640625" style="21" customWidth="1"/>
    <col min="5126" max="5126" width="15.33203125" style="21" bestFit="1" customWidth="1"/>
    <col min="5127" max="5127" width="7.5546875" style="21" customWidth="1"/>
    <col min="5128" max="5128" width="10.109375" style="21" customWidth="1"/>
    <col min="5129" max="5130" width="12.5546875" style="21" customWidth="1"/>
    <col min="5131" max="5377" width="9.109375" style="21"/>
    <col min="5378" max="5378" width="6" style="21" customWidth="1"/>
    <col min="5379" max="5379" width="7.5546875" style="21" customWidth="1"/>
    <col min="5380" max="5380" width="8" style="21" bestFit="1" customWidth="1"/>
    <col min="5381" max="5381" width="50.6640625" style="21" customWidth="1"/>
    <col min="5382" max="5382" width="15.33203125" style="21" bestFit="1" customWidth="1"/>
    <col min="5383" max="5383" width="7.5546875" style="21" customWidth="1"/>
    <col min="5384" max="5384" width="10.109375" style="21" customWidth="1"/>
    <col min="5385" max="5386" width="12.5546875" style="21" customWidth="1"/>
    <col min="5387" max="5633" width="9.109375" style="21"/>
    <col min="5634" max="5634" width="6" style="21" customWidth="1"/>
    <col min="5635" max="5635" width="7.5546875" style="21" customWidth="1"/>
    <col min="5636" max="5636" width="8" style="21" bestFit="1" customWidth="1"/>
    <col min="5637" max="5637" width="50.6640625" style="21" customWidth="1"/>
    <col min="5638" max="5638" width="15.33203125" style="21" bestFit="1" customWidth="1"/>
    <col min="5639" max="5639" width="7.5546875" style="21" customWidth="1"/>
    <col min="5640" max="5640" width="10.109375" style="21" customWidth="1"/>
    <col min="5641" max="5642" width="12.5546875" style="21" customWidth="1"/>
    <col min="5643" max="5889" width="9.109375" style="21"/>
    <col min="5890" max="5890" width="6" style="21" customWidth="1"/>
    <col min="5891" max="5891" width="7.5546875" style="21" customWidth="1"/>
    <col min="5892" max="5892" width="8" style="21" bestFit="1" customWidth="1"/>
    <col min="5893" max="5893" width="50.6640625" style="21" customWidth="1"/>
    <col min="5894" max="5894" width="15.33203125" style="21" bestFit="1" customWidth="1"/>
    <col min="5895" max="5895" width="7.5546875" style="21" customWidth="1"/>
    <col min="5896" max="5896" width="10.109375" style="21" customWidth="1"/>
    <col min="5897" max="5898" width="12.5546875" style="21" customWidth="1"/>
    <col min="5899" max="6145" width="9.109375" style="21"/>
    <col min="6146" max="6146" width="6" style="21" customWidth="1"/>
    <col min="6147" max="6147" width="7.5546875" style="21" customWidth="1"/>
    <col min="6148" max="6148" width="8" style="21" bestFit="1" customWidth="1"/>
    <col min="6149" max="6149" width="50.6640625" style="21" customWidth="1"/>
    <col min="6150" max="6150" width="15.33203125" style="21" bestFit="1" customWidth="1"/>
    <col min="6151" max="6151" width="7.5546875" style="21" customWidth="1"/>
    <col min="6152" max="6152" width="10.109375" style="21" customWidth="1"/>
    <col min="6153" max="6154" width="12.5546875" style="21" customWidth="1"/>
    <col min="6155" max="6401" width="9.109375" style="21"/>
    <col min="6402" max="6402" width="6" style="21" customWidth="1"/>
    <col min="6403" max="6403" width="7.5546875" style="21" customWidth="1"/>
    <col min="6404" max="6404" width="8" style="21" bestFit="1" customWidth="1"/>
    <col min="6405" max="6405" width="50.6640625" style="21" customWidth="1"/>
    <col min="6406" max="6406" width="15.33203125" style="21" bestFit="1" customWidth="1"/>
    <col min="6407" max="6407" width="7.5546875" style="21" customWidth="1"/>
    <col min="6408" max="6408" width="10.109375" style="21" customWidth="1"/>
    <col min="6409" max="6410" width="12.5546875" style="21" customWidth="1"/>
    <col min="6411" max="6657" width="9.109375" style="21"/>
    <col min="6658" max="6658" width="6" style="21" customWidth="1"/>
    <col min="6659" max="6659" width="7.5546875" style="21" customWidth="1"/>
    <col min="6660" max="6660" width="8" style="21" bestFit="1" customWidth="1"/>
    <col min="6661" max="6661" width="50.6640625" style="21" customWidth="1"/>
    <col min="6662" max="6662" width="15.33203125" style="21" bestFit="1" customWidth="1"/>
    <col min="6663" max="6663" width="7.5546875" style="21" customWidth="1"/>
    <col min="6664" max="6664" width="10.109375" style="21" customWidth="1"/>
    <col min="6665" max="6666" width="12.5546875" style="21" customWidth="1"/>
    <col min="6667" max="6913" width="9.109375" style="21"/>
    <col min="6914" max="6914" width="6" style="21" customWidth="1"/>
    <col min="6915" max="6915" width="7.5546875" style="21" customWidth="1"/>
    <col min="6916" max="6916" width="8" style="21" bestFit="1" customWidth="1"/>
    <col min="6917" max="6917" width="50.6640625" style="21" customWidth="1"/>
    <col min="6918" max="6918" width="15.33203125" style="21" bestFit="1" customWidth="1"/>
    <col min="6919" max="6919" width="7.5546875" style="21" customWidth="1"/>
    <col min="6920" max="6920" width="10.109375" style="21" customWidth="1"/>
    <col min="6921" max="6922" width="12.5546875" style="21" customWidth="1"/>
    <col min="6923" max="7169" width="9.109375" style="21"/>
    <col min="7170" max="7170" width="6" style="21" customWidth="1"/>
    <col min="7171" max="7171" width="7.5546875" style="21" customWidth="1"/>
    <col min="7172" max="7172" width="8" style="21" bestFit="1" customWidth="1"/>
    <col min="7173" max="7173" width="50.6640625" style="21" customWidth="1"/>
    <col min="7174" max="7174" width="15.33203125" style="21" bestFit="1" customWidth="1"/>
    <col min="7175" max="7175" width="7.5546875" style="21" customWidth="1"/>
    <col min="7176" max="7176" width="10.109375" style="21" customWidth="1"/>
    <col min="7177" max="7178" width="12.5546875" style="21" customWidth="1"/>
    <col min="7179" max="7425" width="9.109375" style="21"/>
    <col min="7426" max="7426" width="6" style="21" customWidth="1"/>
    <col min="7427" max="7427" width="7.5546875" style="21" customWidth="1"/>
    <col min="7428" max="7428" width="8" style="21" bestFit="1" customWidth="1"/>
    <col min="7429" max="7429" width="50.6640625" style="21" customWidth="1"/>
    <col min="7430" max="7430" width="15.33203125" style="21" bestFit="1" customWidth="1"/>
    <col min="7431" max="7431" width="7.5546875" style="21" customWidth="1"/>
    <col min="7432" max="7432" width="10.109375" style="21" customWidth="1"/>
    <col min="7433" max="7434" width="12.5546875" style="21" customWidth="1"/>
    <col min="7435" max="7681" width="9.109375" style="21"/>
    <col min="7682" max="7682" width="6" style="21" customWidth="1"/>
    <col min="7683" max="7683" width="7.5546875" style="21" customWidth="1"/>
    <col min="7684" max="7684" width="8" style="21" bestFit="1" customWidth="1"/>
    <col min="7685" max="7685" width="50.6640625" style="21" customWidth="1"/>
    <col min="7686" max="7686" width="15.33203125" style="21" bestFit="1" customWidth="1"/>
    <col min="7687" max="7687" width="7.5546875" style="21" customWidth="1"/>
    <col min="7688" max="7688" width="10.109375" style="21" customWidth="1"/>
    <col min="7689" max="7690" width="12.5546875" style="21" customWidth="1"/>
    <col min="7691" max="7937" width="9.109375" style="21"/>
    <col min="7938" max="7938" width="6" style="21" customWidth="1"/>
    <col min="7939" max="7939" width="7.5546875" style="21" customWidth="1"/>
    <col min="7940" max="7940" width="8" style="21" bestFit="1" customWidth="1"/>
    <col min="7941" max="7941" width="50.6640625" style="21" customWidth="1"/>
    <col min="7942" max="7942" width="15.33203125" style="21" bestFit="1" customWidth="1"/>
    <col min="7943" max="7943" width="7.5546875" style="21" customWidth="1"/>
    <col min="7944" max="7944" width="10.109375" style="21" customWidth="1"/>
    <col min="7945" max="7946" width="12.5546875" style="21" customWidth="1"/>
    <col min="7947" max="8193" width="9.109375" style="21"/>
    <col min="8194" max="8194" width="6" style="21" customWidth="1"/>
    <col min="8195" max="8195" width="7.5546875" style="21" customWidth="1"/>
    <col min="8196" max="8196" width="8" style="21" bestFit="1" customWidth="1"/>
    <col min="8197" max="8197" width="50.6640625" style="21" customWidth="1"/>
    <col min="8198" max="8198" width="15.33203125" style="21" bestFit="1" customWidth="1"/>
    <col min="8199" max="8199" width="7.5546875" style="21" customWidth="1"/>
    <col min="8200" max="8200" width="10.109375" style="21" customWidth="1"/>
    <col min="8201" max="8202" width="12.5546875" style="21" customWidth="1"/>
    <col min="8203" max="8449" width="9.109375" style="21"/>
    <col min="8450" max="8450" width="6" style="21" customWidth="1"/>
    <col min="8451" max="8451" width="7.5546875" style="21" customWidth="1"/>
    <col min="8452" max="8452" width="8" style="21" bestFit="1" customWidth="1"/>
    <col min="8453" max="8453" width="50.6640625" style="21" customWidth="1"/>
    <col min="8454" max="8454" width="15.33203125" style="21" bestFit="1" customWidth="1"/>
    <col min="8455" max="8455" width="7.5546875" style="21" customWidth="1"/>
    <col min="8456" max="8456" width="10.109375" style="21" customWidth="1"/>
    <col min="8457" max="8458" width="12.5546875" style="21" customWidth="1"/>
    <col min="8459" max="8705" width="9.109375" style="21"/>
    <col min="8706" max="8706" width="6" style="21" customWidth="1"/>
    <col min="8707" max="8707" width="7.5546875" style="21" customWidth="1"/>
    <col min="8708" max="8708" width="8" style="21" bestFit="1" customWidth="1"/>
    <col min="8709" max="8709" width="50.6640625" style="21" customWidth="1"/>
    <col min="8710" max="8710" width="15.33203125" style="21" bestFit="1" customWidth="1"/>
    <col min="8711" max="8711" width="7.5546875" style="21" customWidth="1"/>
    <col min="8712" max="8712" width="10.109375" style="21" customWidth="1"/>
    <col min="8713" max="8714" width="12.5546875" style="21" customWidth="1"/>
    <col min="8715" max="8961" width="9.109375" style="21"/>
    <col min="8962" max="8962" width="6" style="21" customWidth="1"/>
    <col min="8963" max="8963" width="7.5546875" style="21" customWidth="1"/>
    <col min="8964" max="8964" width="8" style="21" bestFit="1" customWidth="1"/>
    <col min="8965" max="8965" width="50.6640625" style="21" customWidth="1"/>
    <col min="8966" max="8966" width="15.33203125" style="21" bestFit="1" customWidth="1"/>
    <col min="8967" max="8967" width="7.5546875" style="21" customWidth="1"/>
    <col min="8968" max="8968" width="10.109375" style="21" customWidth="1"/>
    <col min="8969" max="8970" width="12.5546875" style="21" customWidth="1"/>
    <col min="8971" max="9217" width="9.109375" style="21"/>
    <col min="9218" max="9218" width="6" style="21" customWidth="1"/>
    <col min="9219" max="9219" width="7.5546875" style="21" customWidth="1"/>
    <col min="9220" max="9220" width="8" style="21" bestFit="1" customWidth="1"/>
    <col min="9221" max="9221" width="50.6640625" style="21" customWidth="1"/>
    <col min="9222" max="9222" width="15.33203125" style="21" bestFit="1" customWidth="1"/>
    <col min="9223" max="9223" width="7.5546875" style="21" customWidth="1"/>
    <col min="9224" max="9224" width="10.109375" style="21" customWidth="1"/>
    <col min="9225" max="9226" width="12.5546875" style="21" customWidth="1"/>
    <col min="9227" max="9473" width="9.109375" style="21"/>
    <col min="9474" max="9474" width="6" style="21" customWidth="1"/>
    <col min="9475" max="9475" width="7.5546875" style="21" customWidth="1"/>
    <col min="9476" max="9476" width="8" style="21" bestFit="1" customWidth="1"/>
    <col min="9477" max="9477" width="50.6640625" style="21" customWidth="1"/>
    <col min="9478" max="9478" width="15.33203125" style="21" bestFit="1" customWidth="1"/>
    <col min="9479" max="9479" width="7.5546875" style="21" customWidth="1"/>
    <col min="9480" max="9480" width="10.109375" style="21" customWidth="1"/>
    <col min="9481" max="9482" width="12.5546875" style="21" customWidth="1"/>
    <col min="9483" max="9729" width="9.109375" style="21"/>
    <col min="9730" max="9730" width="6" style="21" customWidth="1"/>
    <col min="9731" max="9731" width="7.5546875" style="21" customWidth="1"/>
    <col min="9732" max="9732" width="8" style="21" bestFit="1" customWidth="1"/>
    <col min="9733" max="9733" width="50.6640625" style="21" customWidth="1"/>
    <col min="9734" max="9734" width="15.33203125" style="21" bestFit="1" customWidth="1"/>
    <col min="9735" max="9735" width="7.5546875" style="21" customWidth="1"/>
    <col min="9736" max="9736" width="10.109375" style="21" customWidth="1"/>
    <col min="9737" max="9738" width="12.5546875" style="21" customWidth="1"/>
    <col min="9739" max="9985" width="9.109375" style="21"/>
    <col min="9986" max="9986" width="6" style="21" customWidth="1"/>
    <col min="9987" max="9987" width="7.5546875" style="21" customWidth="1"/>
    <col min="9988" max="9988" width="8" style="21" bestFit="1" customWidth="1"/>
    <col min="9989" max="9989" width="50.6640625" style="21" customWidth="1"/>
    <col min="9990" max="9990" width="15.33203125" style="21" bestFit="1" customWidth="1"/>
    <col min="9991" max="9991" width="7.5546875" style="21" customWidth="1"/>
    <col min="9992" max="9992" width="10.109375" style="21" customWidth="1"/>
    <col min="9993" max="9994" width="12.5546875" style="21" customWidth="1"/>
    <col min="9995" max="10241" width="9.109375" style="21"/>
    <col min="10242" max="10242" width="6" style="21" customWidth="1"/>
    <col min="10243" max="10243" width="7.5546875" style="21" customWidth="1"/>
    <col min="10244" max="10244" width="8" style="21" bestFit="1" customWidth="1"/>
    <col min="10245" max="10245" width="50.6640625" style="21" customWidth="1"/>
    <col min="10246" max="10246" width="15.33203125" style="21" bestFit="1" customWidth="1"/>
    <col min="10247" max="10247" width="7.5546875" style="21" customWidth="1"/>
    <col min="10248" max="10248" width="10.109375" style="21" customWidth="1"/>
    <col min="10249" max="10250" width="12.5546875" style="21" customWidth="1"/>
    <col min="10251" max="10497" width="9.109375" style="21"/>
    <col min="10498" max="10498" width="6" style="21" customWidth="1"/>
    <col min="10499" max="10499" width="7.5546875" style="21" customWidth="1"/>
    <col min="10500" max="10500" width="8" style="21" bestFit="1" customWidth="1"/>
    <col min="10501" max="10501" width="50.6640625" style="21" customWidth="1"/>
    <col min="10502" max="10502" width="15.33203125" style="21" bestFit="1" customWidth="1"/>
    <col min="10503" max="10503" width="7.5546875" style="21" customWidth="1"/>
    <col min="10504" max="10504" width="10.109375" style="21" customWidth="1"/>
    <col min="10505" max="10506" width="12.5546875" style="21" customWidth="1"/>
    <col min="10507" max="10753" width="9.109375" style="21"/>
    <col min="10754" max="10754" width="6" style="21" customWidth="1"/>
    <col min="10755" max="10755" width="7.5546875" style="21" customWidth="1"/>
    <col min="10756" max="10756" width="8" style="21" bestFit="1" customWidth="1"/>
    <col min="10757" max="10757" width="50.6640625" style="21" customWidth="1"/>
    <col min="10758" max="10758" width="15.33203125" style="21" bestFit="1" customWidth="1"/>
    <col min="10759" max="10759" width="7.5546875" style="21" customWidth="1"/>
    <col min="10760" max="10760" width="10.109375" style="21" customWidth="1"/>
    <col min="10761" max="10762" width="12.5546875" style="21" customWidth="1"/>
    <col min="10763" max="11009" width="9.109375" style="21"/>
    <col min="11010" max="11010" width="6" style="21" customWidth="1"/>
    <col min="11011" max="11011" width="7.5546875" style="21" customWidth="1"/>
    <col min="11012" max="11012" width="8" style="21" bestFit="1" customWidth="1"/>
    <col min="11013" max="11013" width="50.6640625" style="21" customWidth="1"/>
    <col min="11014" max="11014" width="15.33203125" style="21" bestFit="1" customWidth="1"/>
    <col min="11015" max="11015" width="7.5546875" style="21" customWidth="1"/>
    <col min="11016" max="11016" width="10.109375" style="21" customWidth="1"/>
    <col min="11017" max="11018" width="12.5546875" style="21" customWidth="1"/>
    <col min="11019" max="11265" width="9.109375" style="21"/>
    <col min="11266" max="11266" width="6" style="21" customWidth="1"/>
    <col min="11267" max="11267" width="7.5546875" style="21" customWidth="1"/>
    <col min="11268" max="11268" width="8" style="21" bestFit="1" customWidth="1"/>
    <col min="11269" max="11269" width="50.6640625" style="21" customWidth="1"/>
    <col min="11270" max="11270" width="15.33203125" style="21" bestFit="1" customWidth="1"/>
    <col min="11271" max="11271" width="7.5546875" style="21" customWidth="1"/>
    <col min="11272" max="11272" width="10.109375" style="21" customWidth="1"/>
    <col min="11273" max="11274" width="12.5546875" style="21" customWidth="1"/>
    <col min="11275" max="11521" width="9.109375" style="21"/>
    <col min="11522" max="11522" width="6" style="21" customWidth="1"/>
    <col min="11523" max="11523" width="7.5546875" style="21" customWidth="1"/>
    <col min="11524" max="11524" width="8" style="21" bestFit="1" customWidth="1"/>
    <col min="11525" max="11525" width="50.6640625" style="21" customWidth="1"/>
    <col min="11526" max="11526" width="15.33203125" style="21" bestFit="1" customWidth="1"/>
    <col min="11527" max="11527" width="7.5546875" style="21" customWidth="1"/>
    <col min="11528" max="11528" width="10.109375" style="21" customWidth="1"/>
    <col min="11529" max="11530" width="12.5546875" style="21" customWidth="1"/>
    <col min="11531" max="11777" width="9.109375" style="21"/>
    <col min="11778" max="11778" width="6" style="21" customWidth="1"/>
    <col min="11779" max="11779" width="7.5546875" style="21" customWidth="1"/>
    <col min="11780" max="11780" width="8" style="21" bestFit="1" customWidth="1"/>
    <col min="11781" max="11781" width="50.6640625" style="21" customWidth="1"/>
    <col min="11782" max="11782" width="15.33203125" style="21" bestFit="1" customWidth="1"/>
    <col min="11783" max="11783" width="7.5546875" style="21" customWidth="1"/>
    <col min="11784" max="11784" width="10.109375" style="21" customWidth="1"/>
    <col min="11785" max="11786" width="12.5546875" style="21" customWidth="1"/>
    <col min="11787" max="12033" width="9.109375" style="21"/>
    <col min="12034" max="12034" width="6" style="21" customWidth="1"/>
    <col min="12035" max="12035" width="7.5546875" style="21" customWidth="1"/>
    <col min="12036" max="12036" width="8" style="21" bestFit="1" customWidth="1"/>
    <col min="12037" max="12037" width="50.6640625" style="21" customWidth="1"/>
    <col min="12038" max="12038" width="15.33203125" style="21" bestFit="1" customWidth="1"/>
    <col min="12039" max="12039" width="7.5546875" style="21" customWidth="1"/>
    <col min="12040" max="12040" width="10.109375" style="21" customWidth="1"/>
    <col min="12041" max="12042" width="12.5546875" style="21" customWidth="1"/>
    <col min="12043" max="12289" width="9.109375" style="21"/>
    <col min="12290" max="12290" width="6" style="21" customWidth="1"/>
    <col min="12291" max="12291" width="7.5546875" style="21" customWidth="1"/>
    <col min="12292" max="12292" width="8" style="21" bestFit="1" customWidth="1"/>
    <col min="12293" max="12293" width="50.6640625" style="21" customWidth="1"/>
    <col min="12294" max="12294" width="15.33203125" style="21" bestFit="1" customWidth="1"/>
    <col min="12295" max="12295" width="7.5546875" style="21" customWidth="1"/>
    <col min="12296" max="12296" width="10.109375" style="21" customWidth="1"/>
    <col min="12297" max="12298" width="12.5546875" style="21" customWidth="1"/>
    <col min="12299" max="12545" width="9.109375" style="21"/>
    <col min="12546" max="12546" width="6" style="21" customWidth="1"/>
    <col min="12547" max="12547" width="7.5546875" style="21" customWidth="1"/>
    <col min="12548" max="12548" width="8" style="21" bestFit="1" customWidth="1"/>
    <col min="12549" max="12549" width="50.6640625" style="21" customWidth="1"/>
    <col min="12550" max="12550" width="15.33203125" style="21" bestFit="1" customWidth="1"/>
    <col min="12551" max="12551" width="7.5546875" style="21" customWidth="1"/>
    <col min="12552" max="12552" width="10.109375" style="21" customWidth="1"/>
    <col min="12553" max="12554" width="12.5546875" style="21" customWidth="1"/>
    <col min="12555" max="12801" width="9.109375" style="21"/>
    <col min="12802" max="12802" width="6" style="21" customWidth="1"/>
    <col min="12803" max="12803" width="7.5546875" style="21" customWidth="1"/>
    <col min="12804" max="12804" width="8" style="21" bestFit="1" customWidth="1"/>
    <col min="12805" max="12805" width="50.6640625" style="21" customWidth="1"/>
    <col min="12806" max="12806" width="15.33203125" style="21" bestFit="1" customWidth="1"/>
    <col min="12807" max="12807" width="7.5546875" style="21" customWidth="1"/>
    <col min="12808" max="12808" width="10.109375" style="21" customWidth="1"/>
    <col min="12809" max="12810" width="12.5546875" style="21" customWidth="1"/>
    <col min="12811" max="13057" width="9.109375" style="21"/>
    <col min="13058" max="13058" width="6" style="21" customWidth="1"/>
    <col min="13059" max="13059" width="7.5546875" style="21" customWidth="1"/>
    <col min="13060" max="13060" width="8" style="21" bestFit="1" customWidth="1"/>
    <col min="13061" max="13061" width="50.6640625" style="21" customWidth="1"/>
    <col min="13062" max="13062" width="15.33203125" style="21" bestFit="1" customWidth="1"/>
    <col min="13063" max="13063" width="7.5546875" style="21" customWidth="1"/>
    <col min="13064" max="13064" width="10.109375" style="21" customWidth="1"/>
    <col min="13065" max="13066" width="12.5546875" style="21" customWidth="1"/>
    <col min="13067" max="13313" width="9.109375" style="21"/>
    <col min="13314" max="13314" width="6" style="21" customWidth="1"/>
    <col min="13315" max="13315" width="7.5546875" style="21" customWidth="1"/>
    <col min="13316" max="13316" width="8" style="21" bestFit="1" customWidth="1"/>
    <col min="13317" max="13317" width="50.6640625" style="21" customWidth="1"/>
    <col min="13318" max="13318" width="15.33203125" style="21" bestFit="1" customWidth="1"/>
    <col min="13319" max="13319" width="7.5546875" style="21" customWidth="1"/>
    <col min="13320" max="13320" width="10.109375" style="21" customWidth="1"/>
    <col min="13321" max="13322" width="12.5546875" style="21" customWidth="1"/>
    <col min="13323" max="13569" width="9.109375" style="21"/>
    <col min="13570" max="13570" width="6" style="21" customWidth="1"/>
    <col min="13571" max="13571" width="7.5546875" style="21" customWidth="1"/>
    <col min="13572" max="13572" width="8" style="21" bestFit="1" customWidth="1"/>
    <col min="13573" max="13573" width="50.6640625" style="21" customWidth="1"/>
    <col min="13574" max="13574" width="15.33203125" style="21" bestFit="1" customWidth="1"/>
    <col min="13575" max="13575" width="7.5546875" style="21" customWidth="1"/>
    <col min="13576" max="13576" width="10.109375" style="21" customWidth="1"/>
    <col min="13577" max="13578" width="12.5546875" style="21" customWidth="1"/>
    <col min="13579" max="13825" width="9.109375" style="21"/>
    <col min="13826" max="13826" width="6" style="21" customWidth="1"/>
    <col min="13827" max="13827" width="7.5546875" style="21" customWidth="1"/>
    <col min="13828" max="13828" width="8" style="21" bestFit="1" customWidth="1"/>
    <col min="13829" max="13829" width="50.6640625" style="21" customWidth="1"/>
    <col min="13830" max="13830" width="15.33203125" style="21" bestFit="1" customWidth="1"/>
    <col min="13831" max="13831" width="7.5546875" style="21" customWidth="1"/>
    <col min="13832" max="13832" width="10.109375" style="21" customWidth="1"/>
    <col min="13833" max="13834" width="12.5546875" style="21" customWidth="1"/>
    <col min="13835" max="14081" width="9.109375" style="21"/>
    <col min="14082" max="14082" width="6" style="21" customWidth="1"/>
    <col min="14083" max="14083" width="7.5546875" style="21" customWidth="1"/>
    <col min="14084" max="14084" width="8" style="21" bestFit="1" customWidth="1"/>
    <col min="14085" max="14085" width="50.6640625" style="21" customWidth="1"/>
    <col min="14086" max="14086" width="15.33203125" style="21" bestFit="1" customWidth="1"/>
    <col min="14087" max="14087" width="7.5546875" style="21" customWidth="1"/>
    <col min="14088" max="14088" width="10.109375" style="21" customWidth="1"/>
    <col min="14089" max="14090" width="12.5546875" style="21" customWidth="1"/>
    <col min="14091" max="14337" width="9.109375" style="21"/>
    <col min="14338" max="14338" width="6" style="21" customWidth="1"/>
    <col min="14339" max="14339" width="7.5546875" style="21" customWidth="1"/>
    <col min="14340" max="14340" width="8" style="21" bestFit="1" customWidth="1"/>
    <col min="14341" max="14341" width="50.6640625" style="21" customWidth="1"/>
    <col min="14342" max="14342" width="15.33203125" style="21" bestFit="1" customWidth="1"/>
    <col min="14343" max="14343" width="7.5546875" style="21" customWidth="1"/>
    <col min="14344" max="14344" width="10.109375" style="21" customWidth="1"/>
    <col min="14345" max="14346" width="12.5546875" style="21" customWidth="1"/>
    <col min="14347" max="14593" width="9.109375" style="21"/>
    <col min="14594" max="14594" width="6" style="21" customWidth="1"/>
    <col min="14595" max="14595" width="7.5546875" style="21" customWidth="1"/>
    <col min="14596" max="14596" width="8" style="21" bestFit="1" customWidth="1"/>
    <col min="14597" max="14597" width="50.6640625" style="21" customWidth="1"/>
    <col min="14598" max="14598" width="15.33203125" style="21" bestFit="1" customWidth="1"/>
    <col min="14599" max="14599" width="7.5546875" style="21" customWidth="1"/>
    <col min="14600" max="14600" width="10.109375" style="21" customWidth="1"/>
    <col min="14601" max="14602" width="12.5546875" style="21" customWidth="1"/>
    <col min="14603" max="14849" width="9.109375" style="21"/>
    <col min="14850" max="14850" width="6" style="21" customWidth="1"/>
    <col min="14851" max="14851" width="7.5546875" style="21" customWidth="1"/>
    <col min="14852" max="14852" width="8" style="21" bestFit="1" customWidth="1"/>
    <col min="14853" max="14853" width="50.6640625" style="21" customWidth="1"/>
    <col min="14854" max="14854" width="15.33203125" style="21" bestFit="1" customWidth="1"/>
    <col min="14855" max="14855" width="7.5546875" style="21" customWidth="1"/>
    <col min="14856" max="14856" width="10.109375" style="21" customWidth="1"/>
    <col min="14857" max="14858" width="12.5546875" style="21" customWidth="1"/>
    <col min="14859" max="15105" width="9.109375" style="21"/>
    <col min="15106" max="15106" width="6" style="21" customWidth="1"/>
    <col min="15107" max="15107" width="7.5546875" style="21" customWidth="1"/>
    <col min="15108" max="15108" width="8" style="21" bestFit="1" customWidth="1"/>
    <col min="15109" max="15109" width="50.6640625" style="21" customWidth="1"/>
    <col min="15110" max="15110" width="15.33203125" style="21" bestFit="1" customWidth="1"/>
    <col min="15111" max="15111" width="7.5546875" style="21" customWidth="1"/>
    <col min="15112" max="15112" width="10.109375" style="21" customWidth="1"/>
    <col min="15113" max="15114" width="12.5546875" style="21" customWidth="1"/>
    <col min="15115" max="15361" width="9.109375" style="21"/>
    <col min="15362" max="15362" width="6" style="21" customWidth="1"/>
    <col min="15363" max="15363" width="7.5546875" style="21" customWidth="1"/>
    <col min="15364" max="15364" width="8" style="21" bestFit="1" customWidth="1"/>
    <col min="15365" max="15365" width="50.6640625" style="21" customWidth="1"/>
    <col min="15366" max="15366" width="15.33203125" style="21" bestFit="1" customWidth="1"/>
    <col min="15367" max="15367" width="7.5546875" style="21" customWidth="1"/>
    <col min="15368" max="15368" width="10.109375" style="21" customWidth="1"/>
    <col min="15369" max="15370" width="12.5546875" style="21" customWidth="1"/>
    <col min="15371" max="15617" width="9.109375" style="21"/>
    <col min="15618" max="15618" width="6" style="21" customWidth="1"/>
    <col min="15619" max="15619" width="7.5546875" style="21" customWidth="1"/>
    <col min="15620" max="15620" width="8" style="21" bestFit="1" customWidth="1"/>
    <col min="15621" max="15621" width="50.6640625" style="21" customWidth="1"/>
    <col min="15622" max="15622" width="15.33203125" style="21" bestFit="1" customWidth="1"/>
    <col min="15623" max="15623" width="7.5546875" style="21" customWidth="1"/>
    <col min="15624" max="15624" width="10.109375" style="21" customWidth="1"/>
    <col min="15625" max="15626" width="12.5546875" style="21" customWidth="1"/>
    <col min="15627" max="15873" width="9.109375" style="21"/>
    <col min="15874" max="15874" width="6" style="21" customWidth="1"/>
    <col min="15875" max="15875" width="7.5546875" style="21" customWidth="1"/>
    <col min="15876" max="15876" width="8" style="21" bestFit="1" customWidth="1"/>
    <col min="15877" max="15877" width="50.6640625" style="21" customWidth="1"/>
    <col min="15878" max="15878" width="15.33203125" style="21" bestFit="1" customWidth="1"/>
    <col min="15879" max="15879" width="7.5546875" style="21" customWidth="1"/>
    <col min="15880" max="15880" width="10.109375" style="21" customWidth="1"/>
    <col min="15881" max="15882" width="12.5546875" style="21" customWidth="1"/>
    <col min="15883" max="16129" width="9.109375" style="21"/>
    <col min="16130" max="16130" width="6" style="21" customWidth="1"/>
    <col min="16131" max="16131" width="7.5546875" style="21" customWidth="1"/>
    <col min="16132" max="16132" width="8" style="21" bestFit="1" customWidth="1"/>
    <col min="16133" max="16133" width="50.6640625" style="21" customWidth="1"/>
    <col min="16134" max="16134" width="15.33203125" style="21" bestFit="1" customWidth="1"/>
    <col min="16135" max="16135" width="7.5546875" style="21" customWidth="1"/>
    <col min="16136" max="16136" width="10.109375" style="21" customWidth="1"/>
    <col min="16137" max="16138" width="12.5546875" style="21" customWidth="1"/>
    <col min="16139" max="16384" width="9.109375" style="21"/>
  </cols>
  <sheetData>
    <row r="1" spans="1:10" ht="16.2" thickBot="1">
      <c r="E1" s="158" t="s">
        <v>1118</v>
      </c>
    </row>
    <row r="2" spans="1:10" s="10" customFormat="1" ht="10.8" thickBot="1">
      <c r="A2" s="116" t="s">
        <v>812</v>
      </c>
      <c r="B2" s="11" t="s">
        <v>3</v>
      </c>
      <c r="C2" s="11" t="s">
        <v>4</v>
      </c>
      <c r="D2" s="11" t="s">
        <v>5</v>
      </c>
      <c r="E2" s="12" t="s">
        <v>9</v>
      </c>
      <c r="F2" s="13" t="s">
        <v>10</v>
      </c>
      <c r="G2" s="59" t="s">
        <v>6</v>
      </c>
      <c r="H2" s="57" t="s">
        <v>7</v>
      </c>
      <c r="I2" s="15" t="s">
        <v>8</v>
      </c>
      <c r="J2" s="2" t="s">
        <v>0</v>
      </c>
    </row>
    <row r="3" spans="1:10">
      <c r="A3" s="117" t="s">
        <v>961</v>
      </c>
      <c r="B3" s="5" t="s">
        <v>1037</v>
      </c>
      <c r="J3" s="3" t="str">
        <f>IF(H3="","",H3*I3)</f>
        <v/>
      </c>
    </row>
    <row r="4" spans="1:10">
      <c r="A4" s="117" t="s">
        <v>312</v>
      </c>
      <c r="B4" s="5" t="s">
        <v>1013</v>
      </c>
      <c r="J4" s="3" t="str">
        <f t="shared" ref="J4:J39" si="0">IF(H4="","",H4*I4)</f>
        <v/>
      </c>
    </row>
    <row r="5" spans="1:10">
      <c r="C5" s="16" t="s">
        <v>11</v>
      </c>
      <c r="E5" s="17" t="s">
        <v>370</v>
      </c>
      <c r="G5" s="60" t="s">
        <v>371</v>
      </c>
      <c r="H5" s="58">
        <v>310</v>
      </c>
      <c r="I5" s="22"/>
      <c r="J5" s="3">
        <f t="shared" si="0"/>
        <v>0</v>
      </c>
    </row>
    <row r="6" spans="1:10">
      <c r="C6" s="16" t="s">
        <v>15</v>
      </c>
      <c r="E6" s="17" t="s">
        <v>372</v>
      </c>
      <c r="G6" s="60" t="s">
        <v>371</v>
      </c>
      <c r="H6" s="58">
        <v>310</v>
      </c>
      <c r="J6" s="3">
        <f t="shared" si="0"/>
        <v>0</v>
      </c>
    </row>
    <row r="7" spans="1:10">
      <c r="C7" s="16" t="s">
        <v>19</v>
      </c>
      <c r="E7" s="17" t="s">
        <v>373</v>
      </c>
      <c r="G7" s="60" t="s">
        <v>371</v>
      </c>
      <c r="H7" s="58">
        <v>310</v>
      </c>
      <c r="J7" s="3">
        <f t="shared" si="0"/>
        <v>0</v>
      </c>
    </row>
    <row r="8" spans="1:10">
      <c r="C8" s="16" t="s">
        <v>22</v>
      </c>
      <c r="E8" s="17" t="s">
        <v>374</v>
      </c>
      <c r="G8" s="60" t="s">
        <v>259</v>
      </c>
      <c r="H8" s="58">
        <v>1</v>
      </c>
      <c r="I8" s="22"/>
      <c r="J8" s="3">
        <f t="shared" si="0"/>
        <v>0</v>
      </c>
    </row>
    <row r="9" spans="1:10">
      <c r="C9" s="16" t="s">
        <v>37</v>
      </c>
      <c r="E9" s="17" t="s">
        <v>375</v>
      </c>
      <c r="G9" s="60" t="s">
        <v>302</v>
      </c>
      <c r="H9" s="58">
        <v>100</v>
      </c>
      <c r="I9" s="22"/>
      <c r="J9" s="3">
        <f t="shared" si="0"/>
        <v>0</v>
      </c>
    </row>
    <row r="10" spans="1:10">
      <c r="A10" s="117" t="s">
        <v>313</v>
      </c>
      <c r="B10" s="5" t="s">
        <v>1038</v>
      </c>
      <c r="I10" s="22"/>
      <c r="J10" s="3" t="str">
        <f t="shared" si="0"/>
        <v/>
      </c>
    </row>
    <row r="11" spans="1:10" ht="20.399999999999999">
      <c r="C11" s="16" t="s">
        <v>11</v>
      </c>
      <c r="E11" s="17" t="s">
        <v>376</v>
      </c>
      <c r="G11" s="60" t="s">
        <v>311</v>
      </c>
      <c r="H11" s="58">
        <v>5</v>
      </c>
      <c r="J11" s="3">
        <f t="shared" si="0"/>
        <v>0</v>
      </c>
    </row>
    <row r="12" spans="1:10" ht="20.399999999999999">
      <c r="C12" s="16" t="s">
        <v>15</v>
      </c>
      <c r="E12" s="17" t="s">
        <v>377</v>
      </c>
      <c r="G12" s="60" t="s">
        <v>311</v>
      </c>
      <c r="H12" s="58">
        <v>1</v>
      </c>
      <c r="I12" s="22"/>
      <c r="J12" s="3">
        <f t="shared" si="0"/>
        <v>0</v>
      </c>
    </row>
    <row r="13" spans="1:10" ht="30.6">
      <c r="C13" s="16" t="s">
        <v>19</v>
      </c>
      <c r="E13" s="17" t="s">
        <v>378</v>
      </c>
      <c r="G13" s="60" t="s">
        <v>311</v>
      </c>
      <c r="H13" s="58">
        <v>4</v>
      </c>
      <c r="J13" s="3">
        <f t="shared" si="0"/>
        <v>0</v>
      </c>
    </row>
    <row r="14" spans="1:10" ht="20.399999999999999">
      <c r="C14" s="16" t="s">
        <v>22</v>
      </c>
      <c r="E14" s="17" t="s">
        <v>379</v>
      </c>
      <c r="G14" s="60" t="s">
        <v>371</v>
      </c>
      <c r="H14" s="58">
        <v>295</v>
      </c>
      <c r="J14" s="3">
        <f t="shared" si="0"/>
        <v>0</v>
      </c>
    </row>
    <row r="15" spans="1:10" ht="20.399999999999999">
      <c r="C15" s="16" t="s">
        <v>37</v>
      </c>
      <c r="E15" s="17" t="s">
        <v>380</v>
      </c>
      <c r="G15" s="60" t="s">
        <v>371</v>
      </c>
      <c r="H15" s="58">
        <v>380</v>
      </c>
      <c r="J15" s="3">
        <f t="shared" si="0"/>
        <v>0</v>
      </c>
    </row>
    <row r="16" spans="1:10" ht="40.799999999999997">
      <c r="C16" s="16" t="s">
        <v>92</v>
      </c>
      <c r="E16" s="17" t="s">
        <v>381</v>
      </c>
      <c r="G16" s="60" t="s">
        <v>371</v>
      </c>
      <c r="H16" s="58">
        <v>15</v>
      </c>
      <c r="J16" s="3">
        <f t="shared" si="0"/>
        <v>0</v>
      </c>
    </row>
    <row r="17" spans="1:10" ht="30.6">
      <c r="C17" s="16" t="s">
        <v>96</v>
      </c>
      <c r="E17" s="17" t="s">
        <v>382</v>
      </c>
      <c r="G17" s="60" t="s">
        <v>311</v>
      </c>
      <c r="H17" s="58">
        <v>11</v>
      </c>
      <c r="J17" s="3">
        <f t="shared" si="0"/>
        <v>0</v>
      </c>
    </row>
    <row r="18" spans="1:10">
      <c r="C18" s="16" t="s">
        <v>100</v>
      </c>
      <c r="E18" s="17" t="s">
        <v>383</v>
      </c>
      <c r="G18" s="60" t="s">
        <v>311</v>
      </c>
      <c r="H18" s="58">
        <v>1</v>
      </c>
      <c r="J18" s="3">
        <f t="shared" si="0"/>
        <v>0</v>
      </c>
    </row>
    <row r="19" spans="1:10">
      <c r="C19" s="16" t="s">
        <v>104</v>
      </c>
      <c r="E19" s="17" t="s">
        <v>384</v>
      </c>
      <c r="G19" s="60" t="s">
        <v>371</v>
      </c>
      <c r="H19" s="58">
        <v>620</v>
      </c>
      <c r="J19" s="3">
        <f t="shared" si="0"/>
        <v>0</v>
      </c>
    </row>
    <row r="20" spans="1:10" ht="20.399999999999999">
      <c r="C20" s="16" t="s">
        <v>108</v>
      </c>
      <c r="E20" s="17" t="s">
        <v>385</v>
      </c>
      <c r="G20" s="60" t="s">
        <v>257</v>
      </c>
      <c r="H20" s="58">
        <v>45</v>
      </c>
      <c r="J20" s="3">
        <f t="shared" si="0"/>
        <v>0</v>
      </c>
    </row>
    <row r="21" spans="1:10">
      <c r="C21" s="16" t="s">
        <v>386</v>
      </c>
      <c r="E21" s="17" t="s">
        <v>387</v>
      </c>
      <c r="G21" s="60" t="s">
        <v>257</v>
      </c>
      <c r="H21" s="58">
        <v>110</v>
      </c>
      <c r="J21" s="3">
        <f t="shared" si="0"/>
        <v>0</v>
      </c>
    </row>
    <row r="22" spans="1:10" ht="20.399999999999999">
      <c r="C22" s="16" t="s">
        <v>388</v>
      </c>
      <c r="E22" s="17" t="s">
        <v>389</v>
      </c>
      <c r="G22" s="60" t="s">
        <v>311</v>
      </c>
      <c r="H22" s="58">
        <v>3</v>
      </c>
      <c r="J22" s="3">
        <f t="shared" si="0"/>
        <v>0</v>
      </c>
    </row>
    <row r="23" spans="1:10">
      <c r="C23" s="16" t="s">
        <v>390</v>
      </c>
      <c r="E23" s="17" t="s">
        <v>391</v>
      </c>
      <c r="G23" s="60" t="s">
        <v>311</v>
      </c>
      <c r="H23" s="58">
        <v>2</v>
      </c>
      <c r="J23" s="3">
        <f t="shared" si="0"/>
        <v>0</v>
      </c>
    </row>
    <row r="24" spans="1:10">
      <c r="C24" s="16" t="s">
        <v>392</v>
      </c>
      <c r="E24" s="17" t="s">
        <v>1097</v>
      </c>
      <c r="G24" s="60" t="s">
        <v>393</v>
      </c>
      <c r="J24" s="3">
        <f>(SUM(J11:J23)*0.03)</f>
        <v>0</v>
      </c>
    </row>
    <row r="25" spans="1:10">
      <c r="A25" s="117" t="s">
        <v>962</v>
      </c>
      <c r="B25" s="5" t="s">
        <v>1039</v>
      </c>
      <c r="J25" s="3" t="str">
        <f t="shared" si="0"/>
        <v/>
      </c>
    </row>
    <row r="26" spans="1:10" ht="30.6">
      <c r="C26" s="16" t="s">
        <v>11</v>
      </c>
      <c r="E26" s="17" t="s">
        <v>394</v>
      </c>
      <c r="G26" s="60" t="s">
        <v>311</v>
      </c>
      <c r="H26" s="58">
        <v>5</v>
      </c>
      <c r="J26" s="3">
        <f t="shared" si="0"/>
        <v>0</v>
      </c>
    </row>
    <row r="27" spans="1:10" ht="30.6">
      <c r="C27" s="16" t="s">
        <v>15</v>
      </c>
      <c r="E27" s="17" t="s">
        <v>395</v>
      </c>
      <c r="G27" s="60" t="s">
        <v>396</v>
      </c>
      <c r="H27" s="58">
        <v>4</v>
      </c>
      <c r="J27" s="3">
        <f t="shared" si="0"/>
        <v>0</v>
      </c>
    </row>
    <row r="28" spans="1:10">
      <c r="C28" s="16" t="s">
        <v>19</v>
      </c>
      <c r="E28" s="17" t="s">
        <v>397</v>
      </c>
      <c r="G28" s="60" t="s">
        <v>371</v>
      </c>
      <c r="H28" s="58">
        <v>360</v>
      </c>
      <c r="J28" s="3">
        <f t="shared" si="0"/>
        <v>0</v>
      </c>
    </row>
    <row r="29" spans="1:10">
      <c r="C29" s="16" t="s">
        <v>22</v>
      </c>
      <c r="E29" s="17" t="s">
        <v>398</v>
      </c>
      <c r="G29" s="60" t="s">
        <v>311</v>
      </c>
      <c r="H29" s="58">
        <v>14</v>
      </c>
      <c r="J29" s="3">
        <f t="shared" si="0"/>
        <v>0</v>
      </c>
    </row>
    <row r="30" spans="1:10" ht="51">
      <c r="C30" s="16" t="s">
        <v>37</v>
      </c>
      <c r="E30" s="17" t="s">
        <v>399</v>
      </c>
      <c r="G30" s="60" t="s">
        <v>311</v>
      </c>
      <c r="H30" s="58">
        <v>5</v>
      </c>
      <c r="J30" s="3">
        <f t="shared" si="0"/>
        <v>0</v>
      </c>
    </row>
    <row r="31" spans="1:10" ht="51">
      <c r="C31" s="16" t="s">
        <v>92</v>
      </c>
      <c r="E31" s="17" t="s">
        <v>400</v>
      </c>
      <c r="G31" s="60" t="s">
        <v>311</v>
      </c>
      <c r="H31" s="58">
        <v>4</v>
      </c>
      <c r="J31" s="3">
        <f t="shared" si="0"/>
        <v>0</v>
      </c>
    </row>
    <row r="32" spans="1:10">
      <c r="C32" s="16" t="s">
        <v>96</v>
      </c>
      <c r="E32" s="17" t="s">
        <v>401</v>
      </c>
      <c r="G32" s="60" t="s">
        <v>371</v>
      </c>
      <c r="H32" s="58">
        <v>420</v>
      </c>
      <c r="J32" s="3">
        <f t="shared" si="0"/>
        <v>0</v>
      </c>
    </row>
    <row r="33" spans="1:11" ht="20.399999999999999">
      <c r="C33" s="16" t="s">
        <v>100</v>
      </c>
      <c r="E33" s="17" t="s">
        <v>402</v>
      </c>
      <c r="G33" s="60" t="s">
        <v>371</v>
      </c>
      <c r="H33" s="58">
        <v>40</v>
      </c>
      <c r="J33" s="3">
        <f t="shared" si="0"/>
        <v>0</v>
      </c>
    </row>
    <row r="34" spans="1:11" ht="20.399999999999999">
      <c r="C34" s="16" t="s">
        <v>104</v>
      </c>
      <c r="E34" s="17" t="s">
        <v>403</v>
      </c>
      <c r="G34" s="60" t="s">
        <v>311</v>
      </c>
      <c r="H34" s="58">
        <v>9</v>
      </c>
      <c r="J34" s="3">
        <f t="shared" si="0"/>
        <v>0</v>
      </c>
    </row>
    <row r="35" spans="1:11">
      <c r="C35" s="16" t="s">
        <v>108</v>
      </c>
      <c r="E35" s="17" t="s">
        <v>404</v>
      </c>
      <c r="G35" s="60" t="s">
        <v>311</v>
      </c>
      <c r="H35" s="58">
        <v>3</v>
      </c>
      <c r="J35" s="3">
        <f t="shared" si="0"/>
        <v>0</v>
      </c>
    </row>
    <row r="36" spans="1:11">
      <c r="C36" s="16" t="s">
        <v>386</v>
      </c>
      <c r="E36" s="17" t="s">
        <v>405</v>
      </c>
      <c r="G36" s="60" t="s">
        <v>311</v>
      </c>
      <c r="H36" s="58">
        <v>9</v>
      </c>
      <c r="J36" s="3">
        <f t="shared" si="0"/>
        <v>0</v>
      </c>
    </row>
    <row r="37" spans="1:11" ht="20.399999999999999">
      <c r="C37" s="16" t="s">
        <v>388</v>
      </c>
      <c r="E37" s="17" t="s">
        <v>406</v>
      </c>
      <c r="G37" s="60" t="s">
        <v>311</v>
      </c>
      <c r="H37" s="58">
        <v>3</v>
      </c>
      <c r="J37" s="3">
        <f t="shared" si="0"/>
        <v>0</v>
      </c>
    </row>
    <row r="38" spans="1:11">
      <c r="C38" s="16" t="s">
        <v>390</v>
      </c>
      <c r="E38" s="17" t="s">
        <v>407</v>
      </c>
      <c r="G38" s="60" t="s">
        <v>259</v>
      </c>
      <c r="H38" s="58">
        <v>2</v>
      </c>
      <c r="J38" s="3">
        <f t="shared" si="0"/>
        <v>0</v>
      </c>
    </row>
    <row r="39" spans="1:11" ht="20.399999999999999">
      <c r="C39" s="16" t="s">
        <v>392</v>
      </c>
      <c r="E39" s="17" t="s">
        <v>408</v>
      </c>
      <c r="G39" s="60" t="s">
        <v>311</v>
      </c>
      <c r="H39" s="58">
        <v>2</v>
      </c>
      <c r="J39" s="3">
        <f t="shared" si="0"/>
        <v>0</v>
      </c>
      <c r="K39" s="23"/>
    </row>
    <row r="40" spans="1:11">
      <c r="C40" s="16" t="s">
        <v>409</v>
      </c>
      <c r="E40" s="17" t="s">
        <v>1096</v>
      </c>
      <c r="G40" s="60" t="s">
        <v>393</v>
      </c>
      <c r="J40" s="3">
        <f>(SUM(J26:J39)*0.03)</f>
        <v>0</v>
      </c>
    </row>
    <row r="41" spans="1:11">
      <c r="A41" s="117" t="s">
        <v>963</v>
      </c>
      <c r="B41" s="5" t="s">
        <v>1040</v>
      </c>
      <c r="J41" s="3" t="str">
        <f t="shared" ref="J41:J49" si="1">IF(H41="","",H41*I41)</f>
        <v/>
      </c>
    </row>
    <row r="42" spans="1:11">
      <c r="C42" s="16" t="s">
        <v>11</v>
      </c>
      <c r="E42" s="17" t="s">
        <v>410</v>
      </c>
      <c r="G42" s="60" t="s">
        <v>311</v>
      </c>
      <c r="H42" s="58">
        <v>2</v>
      </c>
      <c r="J42" s="3">
        <f t="shared" si="1"/>
        <v>0</v>
      </c>
    </row>
    <row r="43" spans="1:11">
      <c r="C43" s="16" t="s">
        <v>15</v>
      </c>
      <c r="E43" s="17" t="s">
        <v>411</v>
      </c>
      <c r="G43" s="60" t="s">
        <v>311</v>
      </c>
      <c r="H43" s="58">
        <v>2</v>
      </c>
      <c r="J43" s="3">
        <f t="shared" si="1"/>
        <v>0</v>
      </c>
    </row>
    <row r="44" spans="1:11">
      <c r="C44" s="16" t="s">
        <v>19</v>
      </c>
      <c r="E44" s="17" t="s">
        <v>412</v>
      </c>
      <c r="G44" s="60" t="s">
        <v>311</v>
      </c>
      <c r="H44" s="58">
        <v>1</v>
      </c>
      <c r="J44" s="3">
        <f t="shared" si="1"/>
        <v>0</v>
      </c>
    </row>
    <row r="45" spans="1:11">
      <c r="A45" s="117" t="s">
        <v>964</v>
      </c>
      <c r="B45" s="5" t="s">
        <v>1041</v>
      </c>
      <c r="J45" s="3" t="str">
        <f t="shared" si="1"/>
        <v/>
      </c>
    </row>
    <row r="46" spans="1:11">
      <c r="C46" s="16" t="s">
        <v>19</v>
      </c>
      <c r="E46" s="17" t="s">
        <v>413</v>
      </c>
      <c r="G46" s="60" t="s">
        <v>302</v>
      </c>
      <c r="H46" s="58">
        <v>24</v>
      </c>
      <c r="J46" s="3">
        <f t="shared" si="1"/>
        <v>0</v>
      </c>
    </row>
    <row r="47" spans="1:11">
      <c r="C47" s="16" t="s">
        <v>22</v>
      </c>
      <c r="E47" s="17" t="s">
        <v>414</v>
      </c>
      <c r="G47" s="60" t="s">
        <v>311</v>
      </c>
      <c r="H47" s="58">
        <v>11</v>
      </c>
      <c r="J47" s="3">
        <f t="shared" si="1"/>
        <v>0</v>
      </c>
    </row>
    <row r="48" spans="1:11">
      <c r="C48" s="16" t="s">
        <v>96</v>
      </c>
      <c r="E48" s="17" t="s">
        <v>415</v>
      </c>
      <c r="J48" s="3" t="str">
        <f t="shared" si="1"/>
        <v/>
      </c>
    </row>
    <row r="49" spans="5:11">
      <c r="E49" s="17" t="s">
        <v>416</v>
      </c>
      <c r="G49" s="60" t="s">
        <v>311</v>
      </c>
      <c r="H49" s="58">
        <v>2</v>
      </c>
      <c r="J49" s="3">
        <f t="shared" si="1"/>
        <v>0</v>
      </c>
    </row>
    <row r="50" spans="5:11">
      <c r="E50" s="17" t="s">
        <v>417</v>
      </c>
      <c r="G50" s="60" t="s">
        <v>311</v>
      </c>
      <c r="H50" s="58">
        <v>2</v>
      </c>
      <c r="J50" s="3">
        <f>IF(H50="","",H50*I50)</f>
        <v>0</v>
      </c>
    </row>
    <row r="51" spans="5:11">
      <c r="E51" s="17" t="s">
        <v>418</v>
      </c>
      <c r="G51" s="60" t="s">
        <v>311</v>
      </c>
      <c r="H51" s="58">
        <v>2</v>
      </c>
      <c r="J51" s="3">
        <f>IF(H51="","",H51*I51)</f>
        <v>0</v>
      </c>
    </row>
    <row r="52" spans="5:11">
      <c r="E52" s="17" t="s">
        <v>419</v>
      </c>
      <c r="G52" s="60" t="s">
        <v>259</v>
      </c>
      <c r="H52" s="58">
        <v>1</v>
      </c>
      <c r="J52" s="3">
        <f>IF(H52="","",H52*I52)</f>
        <v>0</v>
      </c>
      <c r="K52" s="23"/>
    </row>
    <row r="55" spans="5:11">
      <c r="F55" s="7" t="s">
        <v>195</v>
      </c>
      <c r="J55" s="1">
        <f>SUM(J3:J52)</f>
        <v>0</v>
      </c>
    </row>
    <row r="56" spans="5:11">
      <c r="F56" s="7" t="s">
        <v>196</v>
      </c>
      <c r="J56" s="1">
        <f>0.22*J55</f>
        <v>0</v>
      </c>
    </row>
    <row r="57" spans="5:11">
      <c r="F57" s="7" t="s">
        <v>197</v>
      </c>
      <c r="J57" s="1">
        <f>J56+J55</f>
        <v>0</v>
      </c>
    </row>
    <row r="59" spans="5:11">
      <c r="E59" s="65" t="s">
        <v>774</v>
      </c>
    </row>
  </sheetData>
  <sheetProtection algorithmName="SHA-512" hashValue="+HcTkh+8Wh5ipIHG1Ewj/20l5PBJ9cAGb3XhOCEnzNy7k2Os5Gr398Fug+1bjkc7mI72jss+eSaAtwyyFsAocQ==" saltValue="RREGNL9IpKwL2W3AYURc/w==" spinCount="100000" sheet="1" objects="1" scenarios="1"/>
  <protectedRanges>
    <protectedRange sqref="I5:I52" name="Obseg1"/>
  </protectedRanges>
  <pageMargins left="0.23622047244094491" right="0.23622047244094491" top="0.74803149606299213" bottom="0.74803149606299213" header="0.31496062992125984" footer="0.31496062992125984"/>
  <pageSetup paperSize="9" scale="97" orientation="landscape" horizontalDpi="4294967292"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EE21DC3266B4D448518E5C8F37C87EA" ma:contentTypeVersion="13" ma:contentTypeDescription="Ustvari nov dokument." ma:contentTypeScope="" ma:versionID="362d1d5ce5b6863d68e39699a5c2b21e">
  <xsd:schema xmlns:xsd="http://www.w3.org/2001/XMLSchema" xmlns:xs="http://www.w3.org/2001/XMLSchema" xmlns:p="http://schemas.microsoft.com/office/2006/metadata/properties" xmlns:ns3="24c05a32-a853-433f-8208-24fdba989ad7" xmlns:ns4="4ed62e29-2813-4f9d-891a-1bad80238195" targetNamespace="http://schemas.microsoft.com/office/2006/metadata/properties" ma:root="true" ma:fieldsID="0f65d8a6494998d47c859f0537a5f707" ns3:_="" ns4:_="">
    <xsd:import namespace="24c05a32-a853-433f-8208-24fdba989ad7"/>
    <xsd:import namespace="4ed62e29-2813-4f9d-891a-1bad8023819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c05a32-a853-433f-8208-24fdba989a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d62e29-2813-4f9d-891a-1bad80238195" elementFormDefault="qualified">
    <xsd:import namespace="http://schemas.microsoft.com/office/2006/documentManagement/types"/>
    <xsd:import namespace="http://schemas.microsoft.com/office/infopath/2007/PartnerControls"/>
    <xsd:element name="SharedWithUsers" ma:index="17"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V skupni rabi s podrobnostmi" ma:internalName="SharedWithDetails" ma:readOnly="true">
      <xsd:simpleType>
        <xsd:restriction base="dms:Note">
          <xsd:maxLength value="255"/>
        </xsd:restriction>
      </xsd:simpleType>
    </xsd:element>
    <xsd:element name="SharingHintHash" ma:index="19" nillable="true" ma:displayName="Razprševanje namiga za skupno rabo"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546229-E7A8-4D05-9544-CBEA63754DF7}">
  <ds:schemaRefs>
    <ds:schemaRef ds:uri="http://purl.org/dc/terms/"/>
    <ds:schemaRef ds:uri="http://schemas.openxmlformats.org/package/2006/metadata/core-properties"/>
    <ds:schemaRef ds:uri="http://purl.org/dc/dcmitype/"/>
    <ds:schemaRef ds:uri="http://schemas.microsoft.com/office/infopath/2007/PartnerControls"/>
    <ds:schemaRef ds:uri="4ed62e29-2813-4f9d-891a-1bad80238195"/>
    <ds:schemaRef ds:uri="http://schemas.microsoft.com/office/2006/documentManagement/types"/>
    <ds:schemaRef ds:uri="http://schemas.microsoft.com/office/2006/metadata/properties"/>
    <ds:schemaRef ds:uri="24c05a32-a853-433f-8208-24fdba989ad7"/>
    <ds:schemaRef ds:uri="http://www.w3.org/XML/1998/namespace"/>
    <ds:schemaRef ds:uri="http://purl.org/dc/elements/1.1/"/>
  </ds:schemaRefs>
</ds:datastoreItem>
</file>

<file path=customXml/itemProps2.xml><?xml version="1.0" encoding="utf-8"?>
<ds:datastoreItem xmlns:ds="http://schemas.openxmlformats.org/officeDocument/2006/customXml" ds:itemID="{33EF0CAF-2092-43A0-B54E-8A90ABCB004F}">
  <ds:schemaRefs>
    <ds:schemaRef ds:uri="http://schemas.microsoft.com/sharepoint/v3/contenttype/forms"/>
  </ds:schemaRefs>
</ds:datastoreItem>
</file>

<file path=customXml/itemProps3.xml><?xml version="1.0" encoding="utf-8"?>
<ds:datastoreItem xmlns:ds="http://schemas.openxmlformats.org/officeDocument/2006/customXml" ds:itemID="{0C33187E-77EE-4FA9-A09D-7D6BE3729C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c05a32-a853-433f-8208-24fdba989ad7"/>
    <ds:schemaRef ds:uri="4ed62e29-2813-4f9d-891a-1bad802381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15</vt:i4>
      </vt:variant>
      <vt:variant>
        <vt:lpstr>Imenovani obsegi</vt:lpstr>
      </vt:variant>
      <vt:variant>
        <vt:i4>8</vt:i4>
      </vt:variant>
    </vt:vector>
  </HeadingPairs>
  <TitlesOfParts>
    <vt:vector size="23" baseType="lpstr">
      <vt:lpstr>REKAPITULACIJA delitev</vt:lpstr>
      <vt:lpstr>Javna pot</vt:lpstr>
      <vt:lpstr>Cesta k postajališču</vt:lpstr>
      <vt:lpstr>nadvoz</vt:lpstr>
      <vt:lpstr>sanacija poslopja</vt:lpstr>
      <vt:lpstr>Rušitev nadvoza</vt:lpstr>
      <vt:lpstr>Vodovod -_VOD1</vt:lpstr>
      <vt:lpstr>Vodovod -_VOD2</vt:lpstr>
      <vt:lpstr>Cestna razsvetljava</vt:lpstr>
      <vt:lpstr>Vozna_mreza</vt:lpstr>
      <vt:lpstr>SVTK vodi</vt:lpstr>
      <vt:lpstr>Električni vodi</vt:lpstr>
      <vt:lpstr>Telekomunikacijski vodi</vt:lpstr>
      <vt:lpstr>Fekalna kanalizacija v naselju</vt:lpstr>
      <vt:lpstr>Geomehanski nadzor</vt:lpstr>
      <vt:lpstr>'Cestna razsvetljava'!Tiskanje_naslovov</vt:lpstr>
      <vt:lpstr>'Električni vodi'!Tiskanje_naslovov</vt:lpstr>
      <vt:lpstr>'Rušitev nadvoza'!Tiskanje_naslovov</vt:lpstr>
      <vt:lpstr>'sanacija poslopja'!Tiskanje_naslovov</vt:lpstr>
      <vt:lpstr>'Telekomunikacijski vodi'!Tiskanje_naslovov</vt:lpstr>
      <vt:lpstr>'Vodovod -_VOD1'!Tiskanje_naslovov</vt:lpstr>
      <vt:lpstr>'Vodovod -_VOD2'!Tiskanje_naslovov</vt:lpstr>
      <vt:lpstr>Vozna_mreza!Tiskanje_naslovov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Aljoša Klobučar</dc:creator>
  <cp:lastModifiedBy>Luka Matjaž</cp:lastModifiedBy>
  <cp:lastPrinted>2020-11-13T18:10:59Z</cp:lastPrinted>
  <dcterms:created xsi:type="dcterms:W3CDTF">2020-03-04T07:33:11Z</dcterms:created>
  <dcterms:modified xsi:type="dcterms:W3CDTF">2020-11-30T12:18:08Z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0x0101000EE21DC3266B4D448518E5C8F37C87EA</vt:lpwstr>
  </property>
</Properties>
</file>